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I\INVEST_AKCE_PŘIPRAVOVANÉ\Radnice\Požární dveře\Výběrovka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1 003 Pol" sheetId="12" r:id="rId4"/>
    <sheet name="001 004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'001 003 Pol'!$1:$7</definedName>
    <definedName name="_xlnm.Print_Titles" localSheetId="4">'001 004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'001 003 Pol'!$A$1:$X$182</definedName>
    <definedName name="_xlnm.Print_Area" localSheetId="4">'001 004 Pol'!$A$1:$X$24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2" i="1" s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14" i="13"/>
  <c r="BA12" i="13"/>
  <c r="G9" i="13"/>
  <c r="G8" i="13" s="1"/>
  <c r="I9" i="13"/>
  <c r="I8" i="13" s="1"/>
  <c r="K9" i="13"/>
  <c r="K8" i="13" s="1"/>
  <c r="M9" i="13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M11" i="13" s="1"/>
  <c r="I11" i="13"/>
  <c r="K11" i="13"/>
  <c r="O11" i="13"/>
  <c r="Q11" i="13"/>
  <c r="V11" i="13"/>
  <c r="AE14" i="13"/>
  <c r="G172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G12" i="12"/>
  <c r="I12" i="12"/>
  <c r="K12" i="12"/>
  <c r="M12" i="12"/>
  <c r="M11" i="12" s="1"/>
  <c r="O12" i="12"/>
  <c r="O11" i="12" s="1"/>
  <c r="Q12" i="12"/>
  <c r="Q11" i="12" s="1"/>
  <c r="V12" i="12"/>
  <c r="V11" i="12" s="1"/>
  <c r="G14" i="12"/>
  <c r="I14" i="12"/>
  <c r="K14" i="12"/>
  <c r="M14" i="12"/>
  <c r="O14" i="12"/>
  <c r="Q14" i="12"/>
  <c r="V14" i="12"/>
  <c r="Q16" i="12"/>
  <c r="G17" i="12"/>
  <c r="I17" i="12"/>
  <c r="K17" i="12"/>
  <c r="M17" i="12"/>
  <c r="O17" i="12"/>
  <c r="Q17" i="12"/>
  <c r="V17" i="12"/>
  <c r="V16" i="12" s="1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8" i="12"/>
  <c r="M28" i="12" s="1"/>
  <c r="I28" i="12"/>
  <c r="I16" i="12" s="1"/>
  <c r="K28" i="12"/>
  <c r="O28" i="12"/>
  <c r="Q28" i="12"/>
  <c r="V28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8" i="12"/>
  <c r="I38" i="12"/>
  <c r="K38" i="12"/>
  <c r="K16" i="12" s="1"/>
  <c r="M38" i="12"/>
  <c r="O38" i="12"/>
  <c r="O16" i="12" s="1"/>
  <c r="Q38" i="12"/>
  <c r="V38" i="12"/>
  <c r="G40" i="12"/>
  <c r="I40" i="12"/>
  <c r="K40" i="12"/>
  <c r="M40" i="12"/>
  <c r="O40" i="12"/>
  <c r="Q40" i="12"/>
  <c r="V40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62" i="12"/>
  <c r="I62" i="12"/>
  <c r="K62" i="12"/>
  <c r="M62" i="12"/>
  <c r="O62" i="12"/>
  <c r="Q62" i="12"/>
  <c r="V62" i="12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G69" i="12"/>
  <c r="M69" i="12" s="1"/>
  <c r="I69" i="12"/>
  <c r="K69" i="12"/>
  <c r="O69" i="12"/>
  <c r="Q69" i="12"/>
  <c r="V69" i="12"/>
  <c r="G72" i="12"/>
  <c r="G71" i="12" s="1"/>
  <c r="I72" i="12"/>
  <c r="I71" i="12" s="1"/>
  <c r="K72" i="12"/>
  <c r="K71" i="12" s="1"/>
  <c r="M72" i="12"/>
  <c r="O72" i="12"/>
  <c r="O71" i="12" s="1"/>
  <c r="Q72" i="12"/>
  <c r="Q71" i="12" s="1"/>
  <c r="V72" i="12"/>
  <c r="V71" i="12" s="1"/>
  <c r="G80" i="12"/>
  <c r="M80" i="12" s="1"/>
  <c r="I80" i="12"/>
  <c r="K80" i="12"/>
  <c r="O80" i="12"/>
  <c r="Q80" i="12"/>
  <c r="V80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G91" i="12"/>
  <c r="I91" i="12"/>
  <c r="K91" i="12"/>
  <c r="M91" i="12"/>
  <c r="O91" i="12"/>
  <c r="Q91" i="12"/>
  <c r="V91" i="12"/>
  <c r="V90" i="12" s="1"/>
  <c r="G93" i="12"/>
  <c r="G92" i="12" s="1"/>
  <c r="I93" i="12"/>
  <c r="I92" i="12" s="1"/>
  <c r="K93" i="12"/>
  <c r="K92" i="12" s="1"/>
  <c r="M93" i="12"/>
  <c r="O93" i="12"/>
  <c r="O92" i="12" s="1"/>
  <c r="Q93" i="12"/>
  <c r="Q92" i="12" s="1"/>
  <c r="V93" i="12"/>
  <c r="V92" i="12" s="1"/>
  <c r="G96" i="12"/>
  <c r="M96" i="12" s="1"/>
  <c r="I96" i="12"/>
  <c r="K96" i="12"/>
  <c r="O96" i="12"/>
  <c r="Q96" i="12"/>
  <c r="V96" i="12"/>
  <c r="G98" i="12"/>
  <c r="I98" i="12"/>
  <c r="K98" i="12"/>
  <c r="M98" i="12"/>
  <c r="O98" i="12"/>
  <c r="Q98" i="12"/>
  <c r="V98" i="12"/>
  <c r="G100" i="12"/>
  <c r="I100" i="12"/>
  <c r="K100" i="12"/>
  <c r="M100" i="12"/>
  <c r="O100" i="12"/>
  <c r="Q100" i="12"/>
  <c r="V100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8" i="12"/>
  <c r="I118" i="12"/>
  <c r="K118" i="12"/>
  <c r="M118" i="12"/>
  <c r="O118" i="12"/>
  <c r="Q118" i="12"/>
  <c r="V118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5" i="12"/>
  <c r="I125" i="12"/>
  <c r="K125" i="12"/>
  <c r="M125" i="12"/>
  <c r="O125" i="12"/>
  <c r="Q125" i="12"/>
  <c r="V125" i="12"/>
  <c r="G128" i="12"/>
  <c r="M128" i="12" s="1"/>
  <c r="I128" i="12"/>
  <c r="K128" i="12"/>
  <c r="O128" i="12"/>
  <c r="Q128" i="12"/>
  <c r="V128" i="12"/>
  <c r="G130" i="12"/>
  <c r="G129" i="12" s="1"/>
  <c r="I130" i="12"/>
  <c r="I129" i="12" s="1"/>
  <c r="K130" i="12"/>
  <c r="K129" i="12" s="1"/>
  <c r="M130" i="12"/>
  <c r="O130" i="12"/>
  <c r="O129" i="12" s="1"/>
  <c r="Q130" i="12"/>
  <c r="Q129" i="12" s="1"/>
  <c r="V130" i="12"/>
  <c r="V129" i="12" s="1"/>
  <c r="G133" i="12"/>
  <c r="M133" i="12" s="1"/>
  <c r="I133" i="12"/>
  <c r="K133" i="12"/>
  <c r="O133" i="12"/>
  <c r="Q133" i="12"/>
  <c r="V133" i="12"/>
  <c r="G136" i="12"/>
  <c r="I136" i="12"/>
  <c r="K136" i="12"/>
  <c r="M136" i="12"/>
  <c r="O136" i="12"/>
  <c r="Q136" i="12"/>
  <c r="V136" i="12"/>
  <c r="G138" i="12"/>
  <c r="G137" i="12" s="1"/>
  <c r="I138" i="12"/>
  <c r="I137" i="12" s="1"/>
  <c r="K138" i="12"/>
  <c r="K137" i="12" s="1"/>
  <c r="M138" i="12"/>
  <c r="O138" i="12"/>
  <c r="O137" i="12" s="1"/>
  <c r="Q138" i="12"/>
  <c r="Q137" i="12" s="1"/>
  <c r="V138" i="12"/>
  <c r="G139" i="12"/>
  <c r="I139" i="12"/>
  <c r="K139" i="12"/>
  <c r="M139" i="12"/>
  <c r="O139" i="12"/>
  <c r="Q139" i="12"/>
  <c r="V139" i="12"/>
  <c r="G141" i="12"/>
  <c r="I141" i="12"/>
  <c r="K141" i="12"/>
  <c r="M141" i="12"/>
  <c r="O141" i="12"/>
  <c r="Q141" i="12"/>
  <c r="V141" i="12"/>
  <c r="G144" i="12"/>
  <c r="I144" i="12"/>
  <c r="K144" i="12"/>
  <c r="M144" i="12"/>
  <c r="O144" i="12"/>
  <c r="Q144" i="12"/>
  <c r="V144" i="12"/>
  <c r="V137" i="12" s="1"/>
  <c r="G145" i="12"/>
  <c r="M145" i="12" s="1"/>
  <c r="I145" i="12"/>
  <c r="K145" i="12"/>
  <c r="O145" i="12"/>
  <c r="Q145" i="12"/>
  <c r="V145" i="12"/>
  <c r="G147" i="12"/>
  <c r="G146" i="12" s="1"/>
  <c r="I147" i="12"/>
  <c r="I146" i="12" s="1"/>
  <c r="K147" i="12"/>
  <c r="K146" i="12" s="1"/>
  <c r="M147" i="12"/>
  <c r="M146" i="12" s="1"/>
  <c r="O147" i="12"/>
  <c r="O146" i="12" s="1"/>
  <c r="Q147" i="12"/>
  <c r="Q146" i="12" s="1"/>
  <c r="V147" i="12"/>
  <c r="V146" i="12" s="1"/>
  <c r="G149" i="12"/>
  <c r="I149" i="12"/>
  <c r="K149" i="12"/>
  <c r="M149" i="12"/>
  <c r="O149" i="12"/>
  <c r="Q149" i="12"/>
  <c r="V149" i="12"/>
  <c r="G155" i="12"/>
  <c r="I155" i="12"/>
  <c r="K155" i="12"/>
  <c r="M155" i="12"/>
  <c r="O155" i="12"/>
  <c r="Q155" i="12"/>
  <c r="V155" i="12"/>
  <c r="G161" i="12"/>
  <c r="G160" i="12" s="1"/>
  <c r="I161" i="12"/>
  <c r="I160" i="12" s="1"/>
  <c r="K161" i="12"/>
  <c r="K160" i="12" s="1"/>
  <c r="M161" i="12"/>
  <c r="M160" i="12" s="1"/>
  <c r="O161" i="12"/>
  <c r="O160" i="12" s="1"/>
  <c r="Q161" i="12"/>
  <c r="Q160" i="12" s="1"/>
  <c r="V161" i="12"/>
  <c r="V160" i="12" s="1"/>
  <c r="G163" i="12"/>
  <c r="M163" i="12" s="1"/>
  <c r="I163" i="12"/>
  <c r="K163" i="12"/>
  <c r="O163" i="12"/>
  <c r="Q163" i="12"/>
  <c r="V163" i="12"/>
  <c r="G166" i="12"/>
  <c r="G165" i="12" s="1"/>
  <c r="I166" i="12"/>
  <c r="I165" i="12" s="1"/>
  <c r="K166" i="12"/>
  <c r="K165" i="12" s="1"/>
  <c r="M166" i="12"/>
  <c r="M165" i="12" s="1"/>
  <c r="O166" i="12"/>
  <c r="O165" i="12" s="1"/>
  <c r="Q166" i="12"/>
  <c r="Q165" i="12" s="1"/>
  <c r="V166" i="12"/>
  <c r="V165" i="12" s="1"/>
  <c r="G167" i="12"/>
  <c r="I167" i="12"/>
  <c r="K167" i="12"/>
  <c r="M167" i="12"/>
  <c r="O167" i="12"/>
  <c r="Q167" i="12"/>
  <c r="V167" i="12"/>
  <c r="G168" i="12"/>
  <c r="I168" i="12"/>
  <c r="K168" i="12"/>
  <c r="M168" i="12"/>
  <c r="O168" i="12"/>
  <c r="Q168" i="12"/>
  <c r="V168" i="12"/>
  <c r="G169" i="12"/>
  <c r="I169" i="12"/>
  <c r="K169" i="12"/>
  <c r="M169" i="12"/>
  <c r="O169" i="12"/>
  <c r="Q169" i="12"/>
  <c r="V169" i="12"/>
  <c r="G170" i="12"/>
  <c r="I170" i="12"/>
  <c r="K170" i="12"/>
  <c r="M170" i="12"/>
  <c r="O170" i="12"/>
  <c r="Q170" i="12"/>
  <c r="V170" i="12"/>
  <c r="AE172" i="12"/>
  <c r="I20" i="1"/>
  <c r="I18" i="1"/>
  <c r="I17" i="1"/>
  <c r="I16" i="1"/>
  <c r="F43" i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54" i="1" l="1"/>
  <c r="J60" i="1"/>
  <c r="J61" i="1"/>
  <c r="I19" i="1"/>
  <c r="I21" i="1" s="1"/>
  <c r="J59" i="1"/>
  <c r="J58" i="1"/>
  <c r="J57" i="1"/>
  <c r="J56" i="1"/>
  <c r="J55" i="1"/>
  <c r="J50" i="1"/>
  <c r="J51" i="1"/>
  <c r="J52" i="1"/>
  <c r="J53" i="1"/>
  <c r="G26" i="1"/>
  <c r="A26" i="1"/>
  <c r="G28" i="1"/>
  <c r="G23" i="1"/>
  <c r="M8" i="13"/>
  <c r="AF14" i="13"/>
  <c r="M129" i="12"/>
  <c r="M92" i="12"/>
  <c r="M71" i="12"/>
  <c r="M16" i="12"/>
  <c r="M137" i="12"/>
  <c r="G16" i="12"/>
  <c r="AF172" i="12"/>
  <c r="I39" i="1"/>
  <c r="I43" i="1" s="1"/>
  <c r="J28" i="1"/>
  <c r="J26" i="1"/>
  <c r="G38" i="1"/>
  <c r="F38" i="1"/>
  <c r="J23" i="1"/>
  <c r="J24" i="1"/>
  <c r="J25" i="1"/>
  <c r="J27" i="1"/>
  <c r="E24" i="1"/>
  <c r="E26" i="1"/>
  <c r="J62" i="1" l="1"/>
  <c r="A23" i="1"/>
  <c r="J40" i="1"/>
  <c r="J42" i="1"/>
  <c r="J39" i="1"/>
  <c r="J43" i="1" s="1"/>
  <c r="J41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<sst xmlns="http://schemas.openxmlformats.org/spreadsheetml/2006/main" count="902" uniqueCount="346">
  <si>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</si>
  <si>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</si>
  <si>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</si>
  <si>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</si>
  <si>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</si>
  <si>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</si>
  <si>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</si>
  <si>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</si>
  <si>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</si>
  <si>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</si>
  <si>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</si>
  <si>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</si>
  <si>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</si>
  <si>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</si>
  <si>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</si>
  <si>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</si>
  <si>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</si>
  <si>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</si>
  <si>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</si>
  <si>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</si>
  <si>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</si>
  <si>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</si>
  <si>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</si>
  <si>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</si>
  <si>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</si>
  <si>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</si>
  <si>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</si>
  <si>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</si>
  <si>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</si>
  <si>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</si>
  <si>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</si>
  <si>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</si>
  <si>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</si>
  <si>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</si>
  <si>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</si>
  <si>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</si>
  <si>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</si>
  <si>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</si>
  <si>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</si>
  <si>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</si>
  <si>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</si>
  <si>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</si>
  <si>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</si>
  <si>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002</t>
  </si>
  <si>
    <t>Výměna dveří MěÚ Uherský Brod</t>
  </si>
  <si>
    <t>Stavba</t>
  </si>
  <si>
    <t>001</t>
  </si>
  <si>
    <t>MěÚ Radnice č.p. 100</t>
  </si>
  <si>
    <t>003</t>
  </si>
  <si>
    <t>Výměna dveří MěÚ Uherský Brod - 1 etapa</t>
  </si>
  <si>
    <t>004</t>
  </si>
  <si>
    <t>Vedlejší rozpočtové náklady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</si>
  <si>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</si>
  <si>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</si>
  <si>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</si>
  <si>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</si>
  <si>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</si>
  <si>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</si>
  <si>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</si>
  <si>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</si>
  <si>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</si>
  <si>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</si>
  <si>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</si>
  <si>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</si>
  <si>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</si>
  <si>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</si>
  <si>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</si>
  <si>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</si>
  <si>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</si>
  <si>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</si>
  <si>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</si>
  <si>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</si>
  <si>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</si>
  <si>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</si>
  <si>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</si>
  <si>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</si>
  <si>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</si>
  <si>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</si>
  <si>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</si>
  <si>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</si>
  <si>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</si>
  <si>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</si>
  <si>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</si>
  <si>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</si>
  <si>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</si>
  <si>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</si>
  <si>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</si>
  <si>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</si>
  <si>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</si>
  <si>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</si>
  <si>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</si>
  <si>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</si>
  <si>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</si>
  <si>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</si>
  <si>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</si>
  <si>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</si>
  <si>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</si>
  <si>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</si>
  <si>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</si>
  <si>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</si>
  <si>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</si>
  <si>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</si>
  <si>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</si>
  <si>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</si>
  <si>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</si>
  <si>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</si>
  <si>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</si>
  <si>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</si>
  <si>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317121251R00</t>
  </si>
  <si>
    <t>Montáž ŽB překladů do 180 cm dodatečně do rýh</t>
  </si>
  <si>
    <t>kus</t>
  </si>
  <si>
    <t>RTS 21/ I</t>
  </si>
  <si>
    <t>Indiv</t>
  </si>
  <si>
    <t>Práce</t>
  </si>
  <si>
    <t>POL1_</t>
  </si>
  <si>
    <t>59321211R</t>
  </si>
  <si>
    <t>Překlad železobetonový RZP 149/14/14</t>
  </si>
  <si>
    <t>SPCM</t>
  </si>
  <si>
    <t>RTS 20/ II</t>
  </si>
  <si>
    <t>Specifikace</t>
  </si>
  <si>
    <t>POL3_</t>
  </si>
  <si>
    <t>612401391RT2</t>
  </si>
  <si>
    <t>Omítka malých ploch vnitřních stěn do 1 m2 vápennou štukovou omítkou</t>
  </si>
  <si>
    <t>Pro překlad 8/PO : 1</t>
  </si>
  <si>
    <t>VV</t>
  </si>
  <si>
    <t>612409991RT2</t>
  </si>
  <si>
    <t>Začištění omítek kolem oken,dveří apod. s použitím suché maltové směsi</t>
  </si>
  <si>
    <t>m</t>
  </si>
  <si>
    <t>po vybouraných rárubních : 13*(2,1+0,9+2,1)</t>
  </si>
  <si>
    <t>642952121R00</t>
  </si>
  <si>
    <t>Dodatečné osaz.dřev.zárubní požární.,pl.do 2,5 m2</t>
  </si>
  <si>
    <t>1.NP : 6</t>
  </si>
  <si>
    <t>2.NP : 4</t>
  </si>
  <si>
    <t>642952122R00</t>
  </si>
  <si>
    <t>Dodatečné osaz.dřev.zárubní protipožární.,pl.do 2,5 m2 pro bezpečnostní dveře</t>
  </si>
  <si>
    <t>Vlastní</t>
  </si>
  <si>
    <t>m.č. 2.20 : 1</t>
  </si>
  <si>
    <t>611200NC</t>
  </si>
  <si>
    <t>Předložení vzorku barevnosti</t>
  </si>
  <si>
    <t>komplet</t>
  </si>
  <si>
    <t>Předložení vzorku barevnosti dle NCS</t>
  </si>
  <si>
    <t>POP</t>
  </si>
  <si>
    <t>Vzorek bude proveden na podkladu o velikosti 0,5x0,5m</t>
  </si>
  <si>
    <t>1x NCS S 1002 - Y 50 R</t>
  </si>
  <si>
    <t>1x NCS S 0502 - Y 50 R</t>
  </si>
  <si>
    <t>1x NCS S 1502 - Y 50 R</t>
  </si>
  <si>
    <t>61164022R</t>
  </si>
  <si>
    <t>Dveře vnitřní, profilované plné, 1kř. 80x210 cm, lakované, barevnost NCS</t>
  </si>
  <si>
    <t>Barevné provedení S 1002 – Y 50 R dle vzorníku NCS</t>
  </si>
  <si>
    <t xml:space="preserve">1.NP : </t>
  </si>
  <si>
    <t>m.č. 1.08 (WC) : 1</t>
  </si>
  <si>
    <t xml:space="preserve">2.NP : </t>
  </si>
  <si>
    <t>m.č. 2.12, 2.15 (WC) : 2</t>
  </si>
  <si>
    <t>61164023R</t>
  </si>
  <si>
    <t>Dveře vnitřní,  profilované plné, 1kř. 90x210 cm lakované, barevnost NCS</t>
  </si>
  <si>
    <t>m.č. 1.10 - WC imobilní : 1</t>
  </si>
  <si>
    <t>61165634R</t>
  </si>
  <si>
    <t>Dveře protipožární EI30DP3-C, profilované, bezpeč. tř.3,  80x200 cm lakované, barevnost NCS</t>
  </si>
  <si>
    <t>mč. 2.20  (7/PO) : 1</t>
  </si>
  <si>
    <t>61165642.1</t>
  </si>
  <si>
    <t>Dveře protipožární EI30DP3-C, profilované plné 80x197 cm lakované, barevnost NCS</t>
  </si>
  <si>
    <t>m.č. 2.24 (8/PO) : 1</t>
  </si>
  <si>
    <t>61165642R</t>
  </si>
  <si>
    <t>Dveře protipožární EI30DP3-C, profilované plné 90x200 cm lakované, barevnost NCS</t>
  </si>
  <si>
    <t>m.č. 1.17 (2/PO) : 1</t>
  </si>
  <si>
    <t>61165643.1</t>
  </si>
  <si>
    <t>Dveře protipožární EI30DP3-C, profilované plné 90x210 cm lakované, barevnost NCS</t>
  </si>
  <si>
    <t>m.č. 2.11 (6/PO) : 1</t>
  </si>
  <si>
    <t>611656493R</t>
  </si>
  <si>
    <t>Dveře protipožární EI30DP3-C, hladké plné 80x197 cm lakované, barevnost NCS</t>
  </si>
  <si>
    <t>součástí je:</t>
  </si>
  <si>
    <t>kování, štítky, klika / klika dle specifikace</t>
  </si>
  <si>
    <t>dveře m.č. 3.17 b ovládané elektronicky</t>
  </si>
  <si>
    <t xml:space="preserve">2.NP - běžné kanceláře (9/PO) : </t>
  </si>
  <si>
    <t>m.č. 2.25, 2.26, 2.37 : 3</t>
  </si>
  <si>
    <t>m.č. 2.28, 2.29, 2.30, 2.31, 2.32 : 5</t>
  </si>
  <si>
    <t>61168701.AR</t>
  </si>
  <si>
    <t>Dveře vnitřní dřev.prosklené požární  EI30DP3-C, 80/210 cm dýha buk</t>
  </si>
  <si>
    <t>m.č. 1.14, 1.15 (3/PO, 4/PO) : 2</t>
  </si>
  <si>
    <t>61168702.AR</t>
  </si>
  <si>
    <t>Dveře vnitřní dřev.prosklené EI30DP3-C, 90/210 cm dýha buk</t>
  </si>
  <si>
    <t>m.č. 1.12 (5/PO) : 1</t>
  </si>
  <si>
    <t>61181103R</t>
  </si>
  <si>
    <t>Zárubeň obklad. protipožární š. 80 cm/st. 8-30 cm požární odolnost 30 minut,barevnost NCS</t>
  </si>
  <si>
    <t>m.č. 2.24 - pro 8/PO : 1</t>
  </si>
  <si>
    <t>61181321.MR</t>
  </si>
  <si>
    <t>Zárubeň protipožární rámová lakovaná 80x210 cm lakované, barevnost NCS</t>
  </si>
  <si>
    <t>m.č. 1.14, 1.15, 1.17 : 3</t>
  </si>
  <si>
    <t>m.č. 2.11 : 1</t>
  </si>
  <si>
    <t>m.č. 2.20 - pro bezpečnostní dveře ! : 1</t>
  </si>
  <si>
    <t>61181322.MR</t>
  </si>
  <si>
    <t>Zárubeň pro bezpečnostní dveře protipožární rámová lakovaná 90x210 cm, lakované  barevnost NCS</t>
  </si>
  <si>
    <t>61181323.RM</t>
  </si>
  <si>
    <t>Zárubeň protipožární rámová lakovaná 90x210 cm, lakované barevnost NCS</t>
  </si>
  <si>
    <t>m.č. 1.12 (pokladna) : 1</t>
  </si>
  <si>
    <t>61181512R</t>
  </si>
  <si>
    <t>Zárubeň obložková š. 80 cm, výška 210cm /st. 6-17 cm lakované, barevnost NCS</t>
  </si>
  <si>
    <t>m.č. 1.08  (WC 1NP) : 1</t>
  </si>
  <si>
    <t>m.č. 2.12, 2.15 : 2</t>
  </si>
  <si>
    <t>61181513R</t>
  </si>
  <si>
    <t>Zárubeň obložková š. 90 cm, výška 210cm /st. 6-17 cm lakované, barevnost NCS</t>
  </si>
  <si>
    <t>m.č. 1.10 (WC 1NP) : 1</t>
  </si>
  <si>
    <t>968061125R00</t>
  </si>
  <si>
    <t>Vyvěšení dřevěných dveřních křídel pl. do 2 m2</t>
  </si>
  <si>
    <t>m.č. 1.08+1.10 (WC) : 1+1</t>
  </si>
  <si>
    <t>m.č. 1.12, 1.14, 1.15, 1.17 : 4</t>
  </si>
  <si>
    <t>m.č. 2.11, 2.20, 2.24, 2.25, 2.26, 2.37 : 6</t>
  </si>
  <si>
    <t>m.č. 2.12+2.15 (WC) : 1+1</t>
  </si>
  <si>
    <t>968062455R00</t>
  </si>
  <si>
    <t>Vybourání dřevěných dveřních zárubní pl. do 2 m2</t>
  </si>
  <si>
    <t>m2</t>
  </si>
  <si>
    <t>m.č. 1.08+1.10 (WC) : 2*(0,9*2,15)</t>
  </si>
  <si>
    <t>m.č. 1.12, 1.14, 1.15, 1.17 : 1*2,15+(0,9*2,15*3)</t>
  </si>
  <si>
    <t>m.č. 2.11, 2.20 : 2*(0,9*2,15)</t>
  </si>
  <si>
    <t>m.č. 2.12+2.15 (WC) : 2*(0,9*2,15)</t>
  </si>
  <si>
    <t>968072455R00</t>
  </si>
  <si>
    <t>Vybourání kovových dveřních zárubní pl. do 2 m2</t>
  </si>
  <si>
    <t>m.č. 2.24 (kancelář TAJ) : 0,9*2</t>
  </si>
  <si>
    <t>974031164R00</t>
  </si>
  <si>
    <t>Vysekání rýh ve zdi cihelné 15 x 15 cm</t>
  </si>
  <si>
    <t>999281108R00</t>
  </si>
  <si>
    <t>Přesun hmot pro opravy a údržbu do výšky 12 m</t>
  </si>
  <si>
    <t>t</t>
  </si>
  <si>
    <t>Přesun hmot</t>
  </si>
  <si>
    <t>POL7_</t>
  </si>
  <si>
    <t>766661112R00</t>
  </si>
  <si>
    <t>Montáž dveří do zárubně,otevíravých 1kř.do 0,8 m WC</t>
  </si>
  <si>
    <t>m.č. 1.08, 1.10 (WC) : 2</t>
  </si>
  <si>
    <t>766661413R00</t>
  </si>
  <si>
    <t>Montáž dveří protipožár.1kř.do 80 cm  ocel zárubeň</t>
  </si>
  <si>
    <t>2.NP : 8</t>
  </si>
  <si>
    <t>766662322R00</t>
  </si>
  <si>
    <t>Montáž dveří protipožár. 1kř. nad 80 cm</t>
  </si>
  <si>
    <t>1.NP m.č. 1.12 (pokladna) : 1</t>
  </si>
  <si>
    <t>766662811R00</t>
  </si>
  <si>
    <t>Demontáž prahů dveří 1křídlových</t>
  </si>
  <si>
    <t>1. NP : 6</t>
  </si>
  <si>
    <t>2. NP : 13</t>
  </si>
  <si>
    <t>766669922R00</t>
  </si>
  <si>
    <t>Demontáž stávajících vložek cylindrických  a jejich zpětná montáž</t>
  </si>
  <si>
    <t>Demontáž a zpětná montáž do nově dodaných dveří</t>
  </si>
  <si>
    <t>766670021R00</t>
  </si>
  <si>
    <t>Montáž kliky a štítku</t>
  </si>
  <si>
    <t>766695213R00</t>
  </si>
  <si>
    <t>Montáž prahů dveří jednokřídlových š. nad 10 cm</t>
  </si>
  <si>
    <t>766661421R00</t>
  </si>
  <si>
    <t>Montáž dveří protipožár. 1kříd. 80x210 cm do dřevěné požar. zárubně</t>
  </si>
  <si>
    <t>1.NP : 3</t>
  </si>
  <si>
    <t>2.NP : 3</t>
  </si>
  <si>
    <t>766662813</t>
  </si>
  <si>
    <t xml:space="preserve">Demontáž kliky a štítku </t>
  </si>
  <si>
    <t>45</t>
  </si>
  <si>
    <t>766669925R00</t>
  </si>
  <si>
    <t>Demontáž stávajících zámků a montáž nových zámku vložkových</t>
  </si>
  <si>
    <t>54914635R</t>
  </si>
  <si>
    <t>kování klika-klika vč. rozetového kování</t>
  </si>
  <si>
    <t>Specifikace kování viz výpis zámečnických výrobků</t>
  </si>
  <si>
    <t>nové dveře : 18</t>
  </si>
  <si>
    <t>stávající dveře 1.NP+2.NP : 12+14</t>
  </si>
  <si>
    <t>54914670R</t>
  </si>
  <si>
    <t>kování bezpečnostní klika-klika vč. štítku</t>
  </si>
  <si>
    <t>54926002R</t>
  </si>
  <si>
    <t>zámek zadlabací vložkový</t>
  </si>
  <si>
    <t>61187161R</t>
  </si>
  <si>
    <t>Prah dubový délka 80 cm šířka 15 cm tl. 2 cm</t>
  </si>
  <si>
    <t>2.NP : 12</t>
  </si>
  <si>
    <t>61187181R</t>
  </si>
  <si>
    <t>Prah dubový délka 90 cm šířka 15 cm tl. 2 cm</t>
  </si>
  <si>
    <t>1. NP : 3</t>
  </si>
  <si>
    <t>2. NP : 1</t>
  </si>
  <si>
    <t>998766202R00</t>
  </si>
  <si>
    <t>Přesun hmot pro truhlářské konstr., výšky do 12 m</t>
  </si>
  <si>
    <t>767649191R00</t>
  </si>
  <si>
    <t>Montáž doplňků dveří, samozavírače hydraulického</t>
  </si>
  <si>
    <t>Specifikace samozavírače viz. výpis zámečnických výrobků.</t>
  </si>
  <si>
    <t>pro požární dveře : 42</t>
  </si>
  <si>
    <t>54917045R</t>
  </si>
  <si>
    <t>Zavírač dveří hydraulický, požární</t>
  </si>
  <si>
    <t>1. NP : 4</t>
  </si>
  <si>
    <t>2. NP : 11</t>
  </si>
  <si>
    <t>998767202R00</t>
  </si>
  <si>
    <t>Přesun hmot pro zámečnické konstr., výšky do 12 m</t>
  </si>
  <si>
    <t>776411000R00</t>
  </si>
  <si>
    <t>Lepení podlahových soklíků pryžových</t>
  </si>
  <si>
    <t>776511810R00</t>
  </si>
  <si>
    <t>Odstranění PVC a koberců lepených bez podložky</t>
  </si>
  <si>
    <t>Odkaz na mn. položky pořadí 49 : 3,60000</t>
  </si>
  <si>
    <t>776521230RU1</t>
  </si>
  <si>
    <t>Lepení podlah povlakových z dílců PVC včetně čtverců Elektrostatik 608/608/1,7 mm</t>
  </si>
  <si>
    <t>vč. přípravy povrchu, svařování a soklíků</t>
  </si>
  <si>
    <t>po opravě vyboudání zárubní : 1,8*2</t>
  </si>
  <si>
    <t>28342451R</t>
  </si>
  <si>
    <t>Lišta soklová PVC dl. 2,5 m</t>
  </si>
  <si>
    <t>998776102R00</t>
  </si>
  <si>
    <t>Přesun hmot pro podlahy povlakové, výšky do 12 m</t>
  </si>
  <si>
    <t>Kalkul</t>
  </si>
  <si>
    <t>783101811R00</t>
  </si>
  <si>
    <t>Odstranění nátěrů z ocel.konstrukcí obroušením</t>
  </si>
  <si>
    <t>Odkaz na mn. položky pořadí 53 : 13,44000</t>
  </si>
  <si>
    <t>783122111RT4</t>
  </si>
  <si>
    <t>Nátěr zárubní dveří, syntetický - zákl+2x email NCS mat. lesklý email 2 x</t>
  </si>
  <si>
    <t>Zárubeň ocelová</t>
  </si>
  <si>
    <t>m.č. 1.13, 1.14, 1.15, 1.16, 1.09 : (0,2*(2+2+0,8))*6</t>
  </si>
  <si>
    <t>m.č. 2.14, 2.15, 2.17, 2.18, 2.25, 2.27, 2.32 : (0,2*(2+2+0,8))*8</t>
  </si>
  <si>
    <t>783623900R00</t>
  </si>
  <si>
    <t>Údržba, nátěr synt. truhl. výrobků 1x + 1x email</t>
  </si>
  <si>
    <t>vč. připravy podkladu</t>
  </si>
  <si>
    <t>dveře m.č. 2.07, 2.10, 2.02, 2.03, 2.04, 2.06, 2.24, 2.27 : ((0,9*2,4*2)*16)+(0,9*2*2)*2</t>
  </si>
  <si>
    <t>obložka m.č. 2.07, 2.10, 2.02, 2.03, 2.04, 2.06 : (2,7+1,2+2,7)*12</t>
  </si>
  <si>
    <t>784161401R00</t>
  </si>
  <si>
    <t>Penetrace podkladu nátěrem</t>
  </si>
  <si>
    <t>Nové zárubně : 11*((2+1,2+2)*0,5)</t>
  </si>
  <si>
    <t>784165332R00</t>
  </si>
  <si>
    <t>Malbas bílá, bez penetrace, 2x</t>
  </si>
  <si>
    <t>Odkaz na mn. položky pořadí 55 : 28,60000</t>
  </si>
  <si>
    <t>979011111R00</t>
  </si>
  <si>
    <t>Svislá doprava suti a vybour. hmot za 2.NP a 1.PP</t>
  </si>
  <si>
    <t>Přesun suti</t>
  </si>
  <si>
    <t>POL8_</t>
  </si>
  <si>
    <t>979011211R00</t>
  </si>
  <si>
    <t>Svislá doprava suti a vybour. hmot za 2.NP nošením</t>
  </si>
  <si>
    <t>979084413R00</t>
  </si>
  <si>
    <t>Vodorovná doprava vybouraných hmot do 1 km</t>
  </si>
  <si>
    <t>979084419R00</t>
  </si>
  <si>
    <t>Příplatek za dopravu hmot za každý další 1 km</t>
  </si>
  <si>
    <t>979990001R00</t>
  </si>
  <si>
    <t>Poplatek za skládku stavební suti</t>
  </si>
  <si>
    <t>RTS 20/ I</t>
  </si>
  <si>
    <t>SUM</t>
  </si>
  <si>
    <t>Poznámky uchazeče k zadání</t>
  </si>
  <si>
    <t>POPUZIV</t>
  </si>
  <si>
    <t>samozavírač</t>
  </si>
  <si>
    <t>END</t>
  </si>
  <si>
    <t>005121 R</t>
  </si>
  <si>
    <t>Zařízení staveniště</t>
  </si>
  <si>
    <t>Soubor</t>
  </si>
  <si>
    <t>VRN</t>
  </si>
  <si>
    <t>POL99_8</t>
  </si>
  <si>
    <t>005124010R</t>
  </si>
  <si>
    <t>Koordinační činnost</t>
  </si>
  <si>
    <t>00523  R</t>
  </si>
  <si>
    <t>Zkoušky a revize</t>
  </si>
  <si>
    <t>Doklad o montáži, funkční zkoušce a kontrole provozuschopnosti požárně bezpečnostního zařízení (PBZ) podle vyhlášky č. 246/2001 Sb., o požární prevenci, ve znění vyhlášky č. 221/2014 Sb.“</t>
  </si>
  <si>
    <t>město Uherský Brod</t>
  </si>
  <si>
    <t>00291463</t>
  </si>
  <si>
    <t>Masarykovo nám. 100, 688 01 Uherský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</si>
</sst>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Alignment="1">
      <alignment wrapText="1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8" t="s">
        <v>4</v>
      </c>
      <c r="C1" s="79"/>
      <c r="D1" s="79"/>
      <c r="E1" s="79"/>
      <c r="F1" s="79"/>
      <c r="G1" s="79"/>
      <c r="H1" s="79"/>
      <c r="I1" s="79"/>
      <c r="J1" s="80"/>
    </row>
    <row r="2" spans="1:15" ht="36" customHeight="1" x14ac:dyDescent="0.2">
      <c r="A2" s="2"/>
      <c r="B2" s="112" t="s">
        <v>24</v>
      </c>
      <c r="C2" s="113"/>
      <c r="D2" s="114" t="s">
        <v>43</v>
      </c>
      <c r="E2" s="115" t="s">
        <v>44</v>
      </c>
      <c r="F2" s="116"/>
      <c r="G2" s="116"/>
      <c r="H2" s="116"/>
      <c r="I2" s="116"/>
      <c r="J2" s="117"/>
      <c r="O2" s="1"/>
    </row>
    <row r="3" spans="1:15" ht="27" hidden="1" customHeight="1" x14ac:dyDescent="0.2">
      <c r="A3" s="2"/>
      <c r="B3" s="118"/>
      <c r="C3" s="113"/>
      <c r="D3" s="119"/>
      <c r="E3" s="120"/>
      <c r="F3" s="121"/>
      <c r="G3" s="121"/>
      <c r="H3" s="121"/>
      <c r="I3" s="121"/>
      <c r="J3" s="122"/>
    </row>
    <row r="4" spans="1:15" ht="23.25" customHeight="1" x14ac:dyDescent="0.2">
      <c r="A4" s="2"/>
      <c r="B4" s="123"/>
      <c r="C4" s="124"/>
      <c r="D4" s="125"/>
      <c r="E4" s="126"/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343</v>
      </c>
      <c r="E5" s="94"/>
      <c r="F5" s="94"/>
      <c r="G5" s="94"/>
      <c r="H5" s="18" t="s">
        <v>42</v>
      </c>
      <c r="I5" s="273" t="s">
        <v>344</v>
      </c>
      <c r="J5" s="8"/>
    </row>
    <row r="6" spans="1:15" ht="15.75" customHeight="1" x14ac:dyDescent="0.2">
      <c r="A6" s="2"/>
      <c r="B6" s="28"/>
      <c r="C6" s="55"/>
      <c r="D6" s="87" t="s">
        <v>345</v>
      </c>
      <c r="E6" s="95"/>
      <c r="F6" s="95"/>
      <c r="G6" s="95"/>
      <c r="H6" s="18" t="s">
        <v>36</v>
      </c>
      <c r="I6" s="76"/>
      <c r="J6" s="8"/>
    </row>
    <row r="7" spans="1:15" ht="15.75" customHeight="1" x14ac:dyDescent="0.2">
      <c r="A7" s="2"/>
      <c r="B7" s="29"/>
      <c r="C7" s="56"/>
      <c r="D7" s="53"/>
      <c r="E7" s="96"/>
      <c r="F7" s="97"/>
      <c r="G7" s="9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8"/>
      <c r="F15" s="88"/>
      <c r="G15" s="89"/>
      <c r="H15" s="89"/>
      <c r="I15" s="89" t="s">
        <v>31</v>
      </c>
      <c r="J15" s="90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4"/>
      <c r="F16" s="85"/>
      <c r="G16" s="84"/>
      <c r="H16" s="85"/>
      <c r="I16" s="84">
        <f>SUMIF(F50:F61,A16,I50:I61)+SUMIF(F50:F61,"PSU",I50:I61)</f>
        <v>0</v>
      </c>
      <c r="J16" s="86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4"/>
      <c r="F17" s="85"/>
      <c r="G17" s="84"/>
      <c r="H17" s="85"/>
      <c r="I17" s="84">
        <f>SUMIF(F50:F61,A17,I50:I61)</f>
        <v>0</v>
      </c>
      <c r="J17" s="86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4"/>
      <c r="F18" s="85"/>
      <c r="G18" s="84"/>
      <c r="H18" s="85"/>
      <c r="I18" s="84">
        <f>SUMIF(F50:F61,A18,I50:I61)</f>
        <v>0</v>
      </c>
      <c r="J18" s="86"/>
    </row>
    <row r="19" spans="1:10" ht="23.25" customHeight="1" x14ac:dyDescent="0.2">
      <c r="A19" s="195" t="s">
        <v>79</v>
      </c>
      <c r="B19" s="38" t="s">
        <v>29</v>
      </c>
      <c r="C19" s="62"/>
      <c r="D19" s="63"/>
      <c r="E19" s="84"/>
      <c r="F19" s="85"/>
      <c r="G19" s="84"/>
      <c r="H19" s="85"/>
      <c r="I19" s="84">
        <f>SUMIF(F50:F61,A19,I50:I61)</f>
        <v>0</v>
      </c>
      <c r="J19" s="86"/>
    </row>
    <row r="20" spans="1:10" ht="23.25" customHeight="1" x14ac:dyDescent="0.2">
      <c r="A20" s="195" t="s">
        <v>80</v>
      </c>
      <c r="B20" s="38" t="s">
        <v>30</v>
      </c>
      <c r="C20" s="62"/>
      <c r="D20" s="63"/>
      <c r="E20" s="84"/>
      <c r="F20" s="85"/>
      <c r="G20" s="84"/>
      <c r="H20" s="85"/>
      <c r="I20" s="84">
        <f>SUMIF(F50:F61,A20,I50:I61)</f>
        <v>0</v>
      </c>
      <c r="J20" s="86"/>
    </row>
    <row r="21" spans="1:10" ht="23.25" customHeight="1" x14ac:dyDescent="0.2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0</v>
      </c>
      <c r="J21" s="10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1">
        <f>ZakladDPHSniVypocet</f>
        <v>0</v>
      </c>
      <c r="H23" s="102"/>
      <c r="I23" s="1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9">
        <f>A23</f>
        <v>0</v>
      </c>
      <c r="H24" s="100"/>
      <c r="I24" s="1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1">
        <f>ZakladDPHZaklVypocet</f>
        <v>0</v>
      </c>
      <c r="H25" s="102"/>
      <c r="I25" s="1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1">
        <f>A25</f>
        <v>0</v>
      </c>
      <c r="H26" s="82"/>
      <c r="I26" s="8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3">
        <f>CenaCelkem-(ZakladDPHSni+DPHSni+ZakladDPHZakl+DPHZakl)</f>
        <v>0</v>
      </c>
      <c r="H27" s="83"/>
      <c r="I27" s="83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4"/>
      <c r="E34" s="105"/>
      <c r="G34" s="106"/>
      <c r="H34" s="107"/>
      <c r="I34" s="107"/>
      <c r="J34" s="25"/>
    </row>
    <row r="35" spans="1:10" ht="12.75" customHeight="1" x14ac:dyDescent="0.2">
      <c r="A35" s="2"/>
      <c r="B35" s="2"/>
      <c r="D35" s="98" t="s">
        <v>2</v>
      </c>
      <c r="E35" s="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45</v>
      </c>
      <c r="C39" s="147"/>
      <c r="D39" s="147"/>
      <c r="E39" s="147"/>
      <c r="F39" s="148">
        <f>'001 003 Pol'!AE172+'001 004 Pol'!AE14</f>
        <v>0</v>
      </c>
      <c r="G39" s="149">
        <f>'001 003 Pol'!AF172+'001 004 Pol'!AF14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46</v>
      </c>
      <c r="C40" s="153" t="s">
        <v>47</v>
      </c>
      <c r="D40" s="153"/>
      <c r="E40" s="153"/>
      <c r="F40" s="154">
        <f>'001 003 Pol'!AE172+'001 004 Pol'!AE14</f>
        <v>0</v>
      </c>
      <c r="G40" s="155">
        <f>'001 003 Pol'!AF172+'001 004 Pol'!AF14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48</v>
      </c>
      <c r="C41" s="147" t="s">
        <v>49</v>
      </c>
      <c r="D41" s="147"/>
      <c r="E41" s="147"/>
      <c r="F41" s="158">
        <f>'001 003 Pol'!AE172</f>
        <v>0</v>
      </c>
      <c r="G41" s="150">
        <f>'001 003 Pol'!AF172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50</v>
      </c>
      <c r="C42" s="147" t="s">
        <v>51</v>
      </c>
      <c r="D42" s="147"/>
      <c r="E42" s="147"/>
      <c r="F42" s="158">
        <f>'001 004 Pol'!AE14</f>
        <v>0</v>
      </c>
      <c r="G42" s="150">
        <f>'001 004 Pol'!AF14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/>
      <c r="B43" s="159" t="s">
        <v>52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7" spans="1:10" ht="15.75" x14ac:dyDescent="0.25">
      <c r="B47" s="175" t="s">
        <v>54</v>
      </c>
    </row>
    <row r="49" spans="1:10" ht="25.5" customHeight="1" x14ac:dyDescent="0.2">
      <c r="A49" s="177"/>
      <c r="B49" s="180" t="s">
        <v>18</v>
      </c>
      <c r="C49" s="180" t="s">
        <v>6</v>
      </c>
      <c r="D49" s="181"/>
      <c r="E49" s="181"/>
      <c r="F49" s="182" t="s">
        <v>55</v>
      </c>
      <c r="G49" s="182"/>
      <c r="H49" s="182"/>
      <c r="I49" s="182" t="s">
        <v>31</v>
      </c>
      <c r="J49" s="182" t="s">
        <v>0</v>
      </c>
    </row>
    <row r="50" spans="1:10" ht="36.75" customHeight="1" x14ac:dyDescent="0.2">
      <c r="A50" s="178"/>
      <c r="B50" s="183" t="s">
        <v>56</v>
      </c>
      <c r="C50" s="184" t="s">
        <v>57</v>
      </c>
      <c r="D50" s="185"/>
      <c r="E50" s="185"/>
      <c r="F50" s="191" t="s">
        <v>26</v>
      </c>
      <c r="G50" s="192"/>
      <c r="H50" s="192"/>
      <c r="I50" s="192">
        <f>'001 003 Pol'!G8</f>
        <v>0</v>
      </c>
      <c r="J50" s="189" t="str">
        <f>IF(I62=0,"",I50/I62*100)</f>
        <v/>
      </c>
    </row>
    <row r="51" spans="1:10" ht="36.75" customHeight="1" x14ac:dyDescent="0.2">
      <c r="A51" s="178"/>
      <c r="B51" s="183" t="s">
        <v>58</v>
      </c>
      <c r="C51" s="184" t="s">
        <v>59</v>
      </c>
      <c r="D51" s="185"/>
      <c r="E51" s="185"/>
      <c r="F51" s="191" t="s">
        <v>26</v>
      </c>
      <c r="G51" s="192"/>
      <c r="H51" s="192"/>
      <c r="I51" s="192">
        <f>'001 003 Pol'!G11</f>
        <v>0</v>
      </c>
      <c r="J51" s="189" t="str">
        <f>IF(I62=0,"",I51/I62*100)</f>
        <v/>
      </c>
    </row>
    <row r="52" spans="1:10" ht="36.75" customHeight="1" x14ac:dyDescent="0.2">
      <c r="A52" s="178"/>
      <c r="B52" s="183" t="s">
        <v>60</v>
      </c>
      <c r="C52" s="184" t="s">
        <v>61</v>
      </c>
      <c r="D52" s="185"/>
      <c r="E52" s="185"/>
      <c r="F52" s="191" t="s">
        <v>26</v>
      </c>
      <c r="G52" s="192"/>
      <c r="H52" s="192"/>
      <c r="I52" s="192">
        <f>'001 003 Pol'!G16</f>
        <v>0</v>
      </c>
      <c r="J52" s="189" t="str">
        <f>IF(I62=0,"",I52/I62*100)</f>
        <v/>
      </c>
    </row>
    <row r="53" spans="1:10" ht="36.75" customHeight="1" x14ac:dyDescent="0.2">
      <c r="A53" s="178"/>
      <c r="B53" s="183" t="s">
        <v>62</v>
      </c>
      <c r="C53" s="184" t="s">
        <v>63</v>
      </c>
      <c r="D53" s="185"/>
      <c r="E53" s="185"/>
      <c r="F53" s="191" t="s">
        <v>26</v>
      </c>
      <c r="G53" s="192"/>
      <c r="H53" s="192"/>
      <c r="I53" s="192">
        <f>'001 003 Pol'!G71</f>
        <v>0</v>
      </c>
      <c r="J53" s="189" t="str">
        <f>IF(I62=0,"",I53/I62*100)</f>
        <v/>
      </c>
    </row>
    <row r="54" spans="1:10" ht="36.75" customHeight="1" x14ac:dyDescent="0.2">
      <c r="A54" s="178"/>
      <c r="B54" s="183" t="s">
        <v>64</v>
      </c>
      <c r="C54" s="184" t="s">
        <v>65</v>
      </c>
      <c r="D54" s="185"/>
      <c r="E54" s="185"/>
      <c r="F54" s="191" t="s">
        <v>26</v>
      </c>
      <c r="G54" s="192"/>
      <c r="H54" s="192"/>
      <c r="I54" s="192">
        <f>'001 003 Pol'!G90</f>
        <v>0</v>
      </c>
      <c r="J54" s="189" t="str">
        <f>IF(I62=0,"",I54/I62*100)</f>
        <v/>
      </c>
    </row>
    <row r="55" spans="1:10" ht="36.75" customHeight="1" x14ac:dyDescent="0.2">
      <c r="A55" s="178"/>
      <c r="B55" s="183" t="s">
        <v>66</v>
      </c>
      <c r="C55" s="184" t="s">
        <v>67</v>
      </c>
      <c r="D55" s="185"/>
      <c r="E55" s="185"/>
      <c r="F55" s="191" t="s">
        <v>27</v>
      </c>
      <c r="G55" s="192"/>
      <c r="H55" s="192"/>
      <c r="I55" s="192">
        <f>'001 003 Pol'!G92</f>
        <v>0</v>
      </c>
      <c r="J55" s="189" t="str">
        <f>IF(I62=0,"",I55/I62*100)</f>
        <v/>
      </c>
    </row>
    <row r="56" spans="1:10" ht="36.75" customHeight="1" x14ac:dyDescent="0.2">
      <c r="A56" s="178"/>
      <c r="B56" s="183" t="s">
        <v>68</v>
      </c>
      <c r="C56" s="184" t="s">
        <v>69</v>
      </c>
      <c r="D56" s="185"/>
      <c r="E56" s="185"/>
      <c r="F56" s="191" t="s">
        <v>27</v>
      </c>
      <c r="G56" s="192"/>
      <c r="H56" s="192"/>
      <c r="I56" s="192">
        <f>'001 003 Pol'!G129</f>
        <v>0</v>
      </c>
      <c r="J56" s="189" t="str">
        <f>IF(I62=0,"",I56/I62*100)</f>
        <v/>
      </c>
    </row>
    <row r="57" spans="1:10" ht="36.75" customHeight="1" x14ac:dyDescent="0.2">
      <c r="A57" s="178"/>
      <c r="B57" s="183" t="s">
        <v>70</v>
      </c>
      <c r="C57" s="184" t="s">
        <v>71</v>
      </c>
      <c r="D57" s="185"/>
      <c r="E57" s="185"/>
      <c r="F57" s="191" t="s">
        <v>27</v>
      </c>
      <c r="G57" s="192"/>
      <c r="H57" s="192"/>
      <c r="I57" s="192">
        <f>'001 003 Pol'!G137</f>
        <v>0</v>
      </c>
      <c r="J57" s="189" t="str">
        <f>IF(I62=0,"",I57/I62*100)</f>
        <v/>
      </c>
    </row>
    <row r="58" spans="1:10" ht="36.75" customHeight="1" x14ac:dyDescent="0.2">
      <c r="A58" s="178"/>
      <c r="B58" s="183" t="s">
        <v>72</v>
      </c>
      <c r="C58" s="184" t="s">
        <v>73</v>
      </c>
      <c r="D58" s="185"/>
      <c r="E58" s="185"/>
      <c r="F58" s="191" t="s">
        <v>27</v>
      </c>
      <c r="G58" s="192"/>
      <c r="H58" s="192"/>
      <c r="I58" s="192">
        <f>'001 003 Pol'!G146</f>
        <v>0</v>
      </c>
      <c r="J58" s="189" t="str">
        <f>IF(I62=0,"",I58/I62*100)</f>
        <v/>
      </c>
    </row>
    <row r="59" spans="1:10" ht="36.75" customHeight="1" x14ac:dyDescent="0.2">
      <c r="A59" s="178"/>
      <c r="B59" s="183" t="s">
        <v>74</v>
      </c>
      <c r="C59" s="184" t="s">
        <v>75</v>
      </c>
      <c r="D59" s="185"/>
      <c r="E59" s="185"/>
      <c r="F59" s="191" t="s">
        <v>27</v>
      </c>
      <c r="G59" s="192"/>
      <c r="H59" s="192"/>
      <c r="I59" s="192">
        <f>'001 003 Pol'!G160</f>
        <v>0</v>
      </c>
      <c r="J59" s="189" t="str">
        <f>IF(I62=0,"",I59/I62*100)</f>
        <v/>
      </c>
    </row>
    <row r="60" spans="1:10" ht="36.75" customHeight="1" x14ac:dyDescent="0.2">
      <c r="A60" s="178"/>
      <c r="B60" s="183" t="s">
        <v>76</v>
      </c>
      <c r="C60" s="184" t="s">
        <v>77</v>
      </c>
      <c r="D60" s="185"/>
      <c r="E60" s="185"/>
      <c r="F60" s="191" t="s">
        <v>78</v>
      </c>
      <c r="G60" s="192"/>
      <c r="H60" s="192"/>
      <c r="I60" s="192">
        <f>'001 003 Pol'!G165</f>
        <v>0</v>
      </c>
      <c r="J60" s="189" t="str">
        <f>IF(I62=0,"",I60/I62*100)</f>
        <v/>
      </c>
    </row>
    <row r="61" spans="1:10" ht="36.75" customHeight="1" x14ac:dyDescent="0.2">
      <c r="A61" s="178"/>
      <c r="B61" s="183" t="s">
        <v>79</v>
      </c>
      <c r="C61" s="184" t="s">
        <v>29</v>
      </c>
      <c r="D61" s="185"/>
      <c r="E61" s="185"/>
      <c r="F61" s="191" t="s">
        <v>79</v>
      </c>
      <c r="G61" s="192"/>
      <c r="H61" s="192"/>
      <c r="I61" s="192">
        <f>'001 004 Pol'!G8</f>
        <v>0</v>
      </c>
      <c r="J61" s="189" t="str">
        <f>IF(I62=0,"",I61/I62*100)</f>
        <v/>
      </c>
    </row>
    <row r="62" spans="1:10" ht="25.5" customHeight="1" x14ac:dyDescent="0.2">
      <c r="A62" s="179"/>
      <c r="B62" s="186" t="s">
        <v>1</v>
      </c>
      <c r="C62" s="187"/>
      <c r="D62" s="188"/>
      <c r="E62" s="188"/>
      <c r="F62" s="193"/>
      <c r="G62" s="194"/>
      <c r="H62" s="194"/>
      <c r="I62" s="194">
        <f>SUM(I50:I61)</f>
        <v>0</v>
      </c>
      <c r="J62" s="190">
        <f>SUM(J50:J61)</f>
        <v>0</v>
      </c>
    </row>
    <row r="63" spans="1:10" x14ac:dyDescent="0.2">
      <c r="F63" s="134"/>
      <c r="G63" s="134"/>
      <c r="H63" s="134"/>
      <c r="I63" s="134"/>
      <c r="J63" s="135"/>
    </row>
    <row r="64" spans="1:10" x14ac:dyDescent="0.2">
      <c r="F64" s="134"/>
      <c r="G64" s="134"/>
      <c r="H64" s="134"/>
      <c r="I64" s="134"/>
      <c r="J64" s="135"/>
    </row>
    <row r="65" spans="6:10" x14ac:dyDescent="0.2">
      <c r="F65" s="134"/>
      <c r="G65" s="134"/>
      <c r="H65" s="134"/>
      <c r="I65" s="134"/>
      <c r="J65" s="135"/>
    </row>
  </sheetData>
  <sheetProtection algorithmName="SHA-512" hashValue="saJCdemuL2qv2HDNnzh4Fe3BbZ5/hEqbGG8oLWGQi5IAc5nRpG9XxXK1RCu92RgkoaWHkt43yLNzRcK/7V8Gkg==" saltValue="bmOVhkIqMWaMsIHofGdTX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8" t="s">
        <v>7</v>
      </c>
      <c r="B1" s="108"/>
      <c r="C1" s="109"/>
      <c r="D1" s="108"/>
      <c r="E1" s="108"/>
      <c r="F1" s="108"/>
      <c r="G1" s="108"/>
    </row>
    <row r="2" spans="1:7" ht="24.95" customHeight="1" x14ac:dyDescent="0.2">
      <c r="A2" s="50" t="s">
        <v>8</v>
      </c>
      <c r="B2" s="49"/>
      <c r="C2" s="110"/>
      <c r="D2" s="110"/>
      <c r="E2" s="110"/>
      <c r="F2" s="110"/>
      <c r="G2" s="111"/>
    </row>
    <row r="3" spans="1:7" ht="24.95" customHeight="1" x14ac:dyDescent="0.2">
      <c r="A3" s="50" t="s">
        <v>9</v>
      </c>
      <c r="B3" s="49"/>
      <c r="C3" s="110"/>
      <c r="D3" s="110"/>
      <c r="E3" s="110"/>
      <c r="F3" s="110"/>
      <c r="G3" s="111"/>
    </row>
    <row r="4" spans="1:7" ht="24.95" customHeight="1" x14ac:dyDescent="0.2">
      <c r="A4" s="50" t="s">
        <v>10</v>
      </c>
      <c r="B4" s="49"/>
      <c r="C4" s="110"/>
      <c r="D4" s="110"/>
      <c r="E4" s="110"/>
      <c r="F4" s="110"/>
      <c r="G4" s="11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5" sqref="C5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81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82</v>
      </c>
    </row>
    <row r="3" spans="1:60" ht="24.95" customHeight="1" x14ac:dyDescent="0.2">
      <c r="A3" s="197" t="s">
        <v>9</v>
      </c>
      <c r="B3" s="49" t="s">
        <v>46</v>
      </c>
      <c r="C3" s="200" t="s">
        <v>47</v>
      </c>
      <c r="D3" s="198"/>
      <c r="E3" s="198"/>
      <c r="F3" s="198"/>
      <c r="G3" s="199"/>
      <c r="AC3" s="176" t="s">
        <v>82</v>
      </c>
      <c r="AG3" t="s">
        <v>83</v>
      </c>
    </row>
    <row r="4" spans="1:60" ht="24.95" customHeight="1" x14ac:dyDescent="0.2">
      <c r="A4" s="201" t="s">
        <v>10</v>
      </c>
      <c r="B4" s="202" t="s">
        <v>48</v>
      </c>
      <c r="C4" s="203" t="s">
        <v>44</v>
      </c>
      <c r="D4" s="204"/>
      <c r="E4" s="204"/>
      <c r="F4" s="204"/>
      <c r="G4" s="205"/>
      <c r="AG4" t="s">
        <v>84</v>
      </c>
    </row>
    <row r="5" spans="1:60" x14ac:dyDescent="0.2">
      <c r="D5" s="10"/>
    </row>
    <row r="6" spans="1:60" ht="38.25" x14ac:dyDescent="0.2">
      <c r="A6" s="207" t="s">
        <v>85</v>
      </c>
      <c r="B6" s="209" t="s">
        <v>86</v>
      </c>
      <c r="C6" s="209" t="s">
        <v>87</v>
      </c>
      <c r="D6" s="208" t="s">
        <v>88</v>
      </c>
      <c r="E6" s="207" t="s">
        <v>89</v>
      </c>
      <c r="F6" s="206" t="s">
        <v>90</v>
      </c>
      <c r="G6" s="207" t="s">
        <v>31</v>
      </c>
      <c r="H6" s="210" t="s">
        <v>32</v>
      </c>
      <c r="I6" s="210" t="s">
        <v>91</v>
      </c>
      <c r="J6" s="210" t="s">
        <v>33</v>
      </c>
      <c r="K6" s="210" t="s">
        <v>92</v>
      </c>
      <c r="L6" s="210" t="s">
        <v>93</v>
      </c>
      <c r="M6" s="210" t="s">
        <v>94</v>
      </c>
      <c r="N6" s="210" t="s">
        <v>95</v>
      </c>
      <c r="O6" s="210" t="s">
        <v>96</v>
      </c>
      <c r="P6" s="210" t="s">
        <v>97</v>
      </c>
      <c r="Q6" s="210" t="s">
        <v>98</v>
      </c>
      <c r="R6" s="210" t="s">
        <v>99</v>
      </c>
      <c r="S6" s="210" t="s">
        <v>100</v>
      </c>
      <c r="T6" s="210" t="s">
        <v>101</v>
      </c>
      <c r="U6" s="210" t="s">
        <v>102</v>
      </c>
      <c r="V6" s="210" t="s">
        <v>103</v>
      </c>
      <c r="W6" s="210" t="s">
        <v>104</v>
      </c>
      <c r="X6" s="210" t="s">
        <v>105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6" t="s">
        <v>106</v>
      </c>
      <c r="B8" s="237" t="s">
        <v>56</v>
      </c>
      <c r="C8" s="258" t="s">
        <v>57</v>
      </c>
      <c r="D8" s="238"/>
      <c r="E8" s="239"/>
      <c r="F8" s="240"/>
      <c r="G8" s="241">
        <f>SUMIF(AG9:AG10,"&lt;&gt;NOR",G9:G10)</f>
        <v>0</v>
      </c>
      <c r="H8" s="235"/>
      <c r="I8" s="235">
        <f>SUM(I9:I10)</f>
        <v>0</v>
      </c>
      <c r="J8" s="235"/>
      <c r="K8" s="235">
        <f>SUM(K9:K10)</f>
        <v>0</v>
      </c>
      <c r="L8" s="235"/>
      <c r="M8" s="235">
        <f>SUM(M9:M10)</f>
        <v>0</v>
      </c>
      <c r="N8" s="235"/>
      <c r="O8" s="235">
        <f>SUM(O9:O10)</f>
        <v>0.09</v>
      </c>
      <c r="P8" s="235"/>
      <c r="Q8" s="235">
        <f>SUM(Q9:Q10)</f>
        <v>0</v>
      </c>
      <c r="R8" s="235"/>
      <c r="S8" s="235"/>
      <c r="T8" s="235"/>
      <c r="U8" s="235"/>
      <c r="V8" s="235">
        <f>SUM(V9:V10)</f>
        <v>0.72</v>
      </c>
      <c r="W8" s="235"/>
      <c r="X8" s="235"/>
      <c r="AG8" t="s">
        <v>107</v>
      </c>
    </row>
    <row r="9" spans="1:60" outlineLevel="1" x14ac:dyDescent="0.2">
      <c r="A9" s="248">
        <v>1</v>
      </c>
      <c r="B9" s="249" t="s">
        <v>108</v>
      </c>
      <c r="C9" s="259" t="s">
        <v>109</v>
      </c>
      <c r="D9" s="250" t="s">
        <v>110</v>
      </c>
      <c r="E9" s="251">
        <v>1</v>
      </c>
      <c r="F9" s="252"/>
      <c r="G9" s="253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2.7969999999999998E-2</v>
      </c>
      <c r="O9" s="231">
        <f>ROUND(E9*N9,2)</f>
        <v>0.03</v>
      </c>
      <c r="P9" s="231">
        <v>0</v>
      </c>
      <c r="Q9" s="231">
        <f>ROUND(E9*P9,2)</f>
        <v>0</v>
      </c>
      <c r="R9" s="231"/>
      <c r="S9" s="231" t="s">
        <v>111</v>
      </c>
      <c r="T9" s="231" t="s">
        <v>112</v>
      </c>
      <c r="U9" s="231">
        <v>0.71499999999999997</v>
      </c>
      <c r="V9" s="231">
        <f>ROUND(E9*U9,2)</f>
        <v>0.72</v>
      </c>
      <c r="W9" s="231"/>
      <c r="X9" s="231" t="s">
        <v>113</v>
      </c>
      <c r="Y9" s="211"/>
      <c r="Z9" s="211"/>
      <c r="AA9" s="211"/>
      <c r="AB9" s="211"/>
      <c r="AC9" s="211"/>
      <c r="AD9" s="211"/>
      <c r="AE9" s="211"/>
      <c r="AF9" s="211"/>
      <c r="AG9" s="211" t="s">
        <v>114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115</v>
      </c>
      <c r="C10" s="259" t="s">
        <v>116</v>
      </c>
      <c r="D10" s="250" t="s">
        <v>110</v>
      </c>
      <c r="E10" s="251">
        <v>1</v>
      </c>
      <c r="F10" s="252"/>
      <c r="G10" s="253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21</v>
      </c>
      <c r="M10" s="231">
        <f>G10*(1+L10/100)</f>
        <v>0</v>
      </c>
      <c r="N10" s="231">
        <v>5.5E-2</v>
      </c>
      <c r="O10" s="231">
        <f>ROUND(E10*N10,2)</f>
        <v>0.06</v>
      </c>
      <c r="P10" s="231">
        <v>0</v>
      </c>
      <c r="Q10" s="231">
        <f>ROUND(E10*P10,2)</f>
        <v>0</v>
      </c>
      <c r="R10" s="231" t="s">
        <v>117</v>
      </c>
      <c r="S10" s="231" t="s">
        <v>111</v>
      </c>
      <c r="T10" s="231" t="s">
        <v>118</v>
      </c>
      <c r="U10" s="231">
        <v>0</v>
      </c>
      <c r="V10" s="231">
        <f>ROUND(E10*U10,2)</f>
        <v>0</v>
      </c>
      <c r="W10" s="231"/>
      <c r="X10" s="231" t="s">
        <v>119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120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x14ac:dyDescent="0.2">
      <c r="A11" s="236" t="s">
        <v>106</v>
      </c>
      <c r="B11" s="237" t="s">
        <v>58</v>
      </c>
      <c r="C11" s="258" t="s">
        <v>59</v>
      </c>
      <c r="D11" s="238"/>
      <c r="E11" s="239"/>
      <c r="F11" s="240"/>
      <c r="G11" s="241">
        <f>SUMIF(AG12:AG15,"&lt;&gt;NOR",G12:G15)</f>
        <v>0</v>
      </c>
      <c r="H11" s="235"/>
      <c r="I11" s="235">
        <f>SUM(I12:I15)</f>
        <v>0</v>
      </c>
      <c r="J11" s="235"/>
      <c r="K11" s="235">
        <f>SUM(K12:K15)</f>
        <v>0</v>
      </c>
      <c r="L11" s="235"/>
      <c r="M11" s="235">
        <f>SUM(M12:M15)</f>
        <v>0</v>
      </c>
      <c r="N11" s="235"/>
      <c r="O11" s="235">
        <f>SUM(O12:O15)</f>
        <v>0.2</v>
      </c>
      <c r="P11" s="235"/>
      <c r="Q11" s="235">
        <f>SUM(Q12:Q15)</f>
        <v>0</v>
      </c>
      <c r="R11" s="235"/>
      <c r="S11" s="235"/>
      <c r="T11" s="235"/>
      <c r="U11" s="235"/>
      <c r="V11" s="235">
        <f>SUM(V12:V15)</f>
        <v>12.81</v>
      </c>
      <c r="W11" s="235"/>
      <c r="X11" s="235"/>
      <c r="AG11" t="s">
        <v>107</v>
      </c>
    </row>
    <row r="12" spans="1:60" ht="22.5" outlineLevel="1" x14ac:dyDescent="0.2">
      <c r="A12" s="242">
        <v>3</v>
      </c>
      <c r="B12" s="243" t="s">
        <v>121</v>
      </c>
      <c r="C12" s="260" t="s">
        <v>122</v>
      </c>
      <c r="D12" s="244" t="s">
        <v>110</v>
      </c>
      <c r="E12" s="245">
        <v>1</v>
      </c>
      <c r="F12" s="246"/>
      <c r="G12" s="247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21</v>
      </c>
      <c r="M12" s="231">
        <f>G12*(1+L12/100)</f>
        <v>0</v>
      </c>
      <c r="N12" s="231">
        <v>3.5619999999999999E-2</v>
      </c>
      <c r="O12" s="231">
        <f>ROUND(E12*N12,2)</f>
        <v>0.04</v>
      </c>
      <c r="P12" s="231">
        <v>0</v>
      </c>
      <c r="Q12" s="231">
        <f>ROUND(E12*P12,2)</f>
        <v>0</v>
      </c>
      <c r="R12" s="231"/>
      <c r="S12" s="231" t="s">
        <v>111</v>
      </c>
      <c r="T12" s="231" t="s">
        <v>112</v>
      </c>
      <c r="U12" s="231">
        <v>0.88</v>
      </c>
      <c r="V12" s="231">
        <f>ROUND(E12*U12,2)</f>
        <v>0.88</v>
      </c>
      <c r="W12" s="231"/>
      <c r="X12" s="231" t="s">
        <v>113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114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61" t="s">
        <v>123</v>
      </c>
      <c r="D13" s="233"/>
      <c r="E13" s="234">
        <v>1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124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42">
        <v>4</v>
      </c>
      <c r="B14" s="243" t="s">
        <v>125</v>
      </c>
      <c r="C14" s="260" t="s">
        <v>126</v>
      </c>
      <c r="D14" s="244" t="s">
        <v>127</v>
      </c>
      <c r="E14" s="245">
        <v>66.3</v>
      </c>
      <c r="F14" s="246"/>
      <c r="G14" s="247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1">
        <v>2.3800000000000002E-3</v>
      </c>
      <c r="O14" s="231">
        <f>ROUND(E14*N14,2)</f>
        <v>0.16</v>
      </c>
      <c r="P14" s="231">
        <v>0</v>
      </c>
      <c r="Q14" s="231">
        <f>ROUND(E14*P14,2)</f>
        <v>0</v>
      </c>
      <c r="R14" s="231"/>
      <c r="S14" s="231" t="s">
        <v>111</v>
      </c>
      <c r="T14" s="231" t="s">
        <v>112</v>
      </c>
      <c r="U14" s="231">
        <v>0.18</v>
      </c>
      <c r="V14" s="231">
        <f>ROUND(E14*U14,2)</f>
        <v>11.93</v>
      </c>
      <c r="W14" s="231"/>
      <c r="X14" s="231" t="s">
        <v>113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114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61" t="s">
        <v>128</v>
      </c>
      <c r="D15" s="233"/>
      <c r="E15" s="234">
        <v>66.3</v>
      </c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124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36" t="s">
        <v>106</v>
      </c>
      <c r="B16" s="237" t="s">
        <v>60</v>
      </c>
      <c r="C16" s="258" t="s">
        <v>61</v>
      </c>
      <c r="D16" s="238"/>
      <c r="E16" s="239"/>
      <c r="F16" s="240"/>
      <c r="G16" s="241">
        <f>SUMIF(AG17:AG70,"&lt;&gt;NOR",G17:G70)</f>
        <v>0</v>
      </c>
      <c r="H16" s="235"/>
      <c r="I16" s="235">
        <f>SUM(I17:I70)</f>
        <v>0</v>
      </c>
      <c r="J16" s="235"/>
      <c r="K16" s="235">
        <f>SUM(K17:K70)</f>
        <v>0</v>
      </c>
      <c r="L16" s="235"/>
      <c r="M16" s="235">
        <f>SUM(M17:M70)</f>
        <v>0</v>
      </c>
      <c r="N16" s="235"/>
      <c r="O16" s="235">
        <f>SUM(O17:O70)</f>
        <v>1.4100000000000004</v>
      </c>
      <c r="P16" s="235"/>
      <c r="Q16" s="235">
        <f>SUM(Q17:Q70)</f>
        <v>0</v>
      </c>
      <c r="R16" s="235"/>
      <c r="S16" s="235"/>
      <c r="T16" s="235"/>
      <c r="U16" s="235"/>
      <c r="V16" s="235">
        <f>SUM(V17:V70)</f>
        <v>15.4</v>
      </c>
      <c r="W16" s="235"/>
      <c r="X16" s="235"/>
      <c r="AG16" t="s">
        <v>107</v>
      </c>
    </row>
    <row r="17" spans="1:60" outlineLevel="1" x14ac:dyDescent="0.2">
      <c r="A17" s="242">
        <v>5</v>
      </c>
      <c r="B17" s="243" t="s">
        <v>129</v>
      </c>
      <c r="C17" s="260" t="s">
        <v>130</v>
      </c>
      <c r="D17" s="244" t="s">
        <v>110</v>
      </c>
      <c r="E17" s="245">
        <v>10</v>
      </c>
      <c r="F17" s="246"/>
      <c r="G17" s="247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1">
        <v>5.6210000000000003E-2</v>
      </c>
      <c r="O17" s="231">
        <f>ROUND(E17*N17,2)</f>
        <v>0.56000000000000005</v>
      </c>
      <c r="P17" s="231">
        <v>0</v>
      </c>
      <c r="Q17" s="231">
        <f>ROUND(E17*P17,2)</f>
        <v>0</v>
      </c>
      <c r="R17" s="231"/>
      <c r="S17" s="231" t="s">
        <v>111</v>
      </c>
      <c r="T17" s="231" t="s">
        <v>112</v>
      </c>
      <c r="U17" s="231">
        <v>1.4</v>
      </c>
      <c r="V17" s="231">
        <f>ROUND(E17*U17,2)</f>
        <v>14</v>
      </c>
      <c r="W17" s="231"/>
      <c r="X17" s="231" t="s">
        <v>113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114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61" t="s">
        <v>131</v>
      </c>
      <c r="D18" s="233"/>
      <c r="E18" s="234">
        <v>6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124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61" t="s">
        <v>132</v>
      </c>
      <c r="D19" s="233"/>
      <c r="E19" s="234">
        <v>4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124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42">
        <v>6</v>
      </c>
      <c r="B20" s="243" t="s">
        <v>133</v>
      </c>
      <c r="C20" s="260" t="s">
        <v>134</v>
      </c>
      <c r="D20" s="244" t="s">
        <v>110</v>
      </c>
      <c r="E20" s="245">
        <v>1</v>
      </c>
      <c r="F20" s="246"/>
      <c r="G20" s="247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1">
        <v>5.6210000000000003E-2</v>
      </c>
      <c r="O20" s="231">
        <f>ROUND(E20*N20,2)</f>
        <v>0.06</v>
      </c>
      <c r="P20" s="231">
        <v>0</v>
      </c>
      <c r="Q20" s="231">
        <f>ROUND(E20*P20,2)</f>
        <v>0</v>
      </c>
      <c r="R20" s="231"/>
      <c r="S20" s="231" t="s">
        <v>135</v>
      </c>
      <c r="T20" s="231" t="s">
        <v>112</v>
      </c>
      <c r="U20" s="231">
        <v>1.4</v>
      </c>
      <c r="V20" s="231">
        <f>ROUND(E20*U20,2)</f>
        <v>1.4</v>
      </c>
      <c r="W20" s="231"/>
      <c r="X20" s="231" t="s">
        <v>113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114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61" t="s">
        <v>136</v>
      </c>
      <c r="D21" s="233"/>
      <c r="E21" s="234">
        <v>1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124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2">
        <v>7</v>
      </c>
      <c r="B22" s="243" t="s">
        <v>137</v>
      </c>
      <c r="C22" s="260" t="s">
        <v>138</v>
      </c>
      <c r="D22" s="244" t="s">
        <v>139</v>
      </c>
      <c r="E22" s="245">
        <v>1</v>
      </c>
      <c r="F22" s="246"/>
      <c r="G22" s="247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1">
        <v>0.01</v>
      </c>
      <c r="O22" s="231">
        <f>ROUND(E22*N22,2)</f>
        <v>0.01</v>
      </c>
      <c r="P22" s="231">
        <v>0</v>
      </c>
      <c r="Q22" s="231">
        <f>ROUND(E22*P22,2)</f>
        <v>0</v>
      </c>
      <c r="R22" s="231"/>
      <c r="S22" s="231" t="s">
        <v>135</v>
      </c>
      <c r="T22" s="231" t="s">
        <v>112</v>
      </c>
      <c r="U22" s="231">
        <v>0</v>
      </c>
      <c r="V22" s="231">
        <f>ROUND(E22*U22,2)</f>
        <v>0</v>
      </c>
      <c r="W22" s="231"/>
      <c r="X22" s="231" t="s">
        <v>119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120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62" t="s">
        <v>140</v>
      </c>
      <c r="D23" s="254"/>
      <c r="E23" s="254"/>
      <c r="F23" s="254"/>
      <c r="G23" s="254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141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63" t="s">
        <v>142</v>
      </c>
      <c r="D24" s="255"/>
      <c r="E24" s="255"/>
      <c r="F24" s="255"/>
      <c r="G24" s="255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141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63" t="s">
        <v>143</v>
      </c>
      <c r="D25" s="255"/>
      <c r="E25" s="255"/>
      <c r="F25" s="255"/>
      <c r="G25" s="255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141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63" t="s">
        <v>144</v>
      </c>
      <c r="D26" s="255"/>
      <c r="E26" s="255"/>
      <c r="F26" s="255"/>
      <c r="G26" s="255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141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63" t="s">
        <v>145</v>
      </c>
      <c r="D27" s="255"/>
      <c r="E27" s="255"/>
      <c r="F27" s="255"/>
      <c r="G27" s="255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141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42">
        <v>8</v>
      </c>
      <c r="B28" s="243" t="s">
        <v>146</v>
      </c>
      <c r="C28" s="260" t="s">
        <v>147</v>
      </c>
      <c r="D28" s="244" t="s">
        <v>110</v>
      </c>
      <c r="E28" s="245">
        <v>3</v>
      </c>
      <c r="F28" s="246"/>
      <c r="G28" s="247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1">
        <v>2.1000000000000001E-2</v>
      </c>
      <c r="O28" s="231">
        <f>ROUND(E28*N28,2)</f>
        <v>0.06</v>
      </c>
      <c r="P28" s="231">
        <v>0</v>
      </c>
      <c r="Q28" s="231">
        <f>ROUND(E28*P28,2)</f>
        <v>0</v>
      </c>
      <c r="R28" s="231" t="s">
        <v>117</v>
      </c>
      <c r="S28" s="231" t="s">
        <v>111</v>
      </c>
      <c r="T28" s="231" t="s">
        <v>112</v>
      </c>
      <c r="U28" s="231">
        <v>0</v>
      </c>
      <c r="V28" s="231">
        <f>ROUND(E28*U28,2)</f>
        <v>0</v>
      </c>
      <c r="W28" s="231"/>
      <c r="X28" s="231" t="s">
        <v>119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120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62" t="s">
        <v>148</v>
      </c>
      <c r="D29" s="254"/>
      <c r="E29" s="254"/>
      <c r="F29" s="254"/>
      <c r="G29" s="254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1"/>
      <c r="Z29" s="211"/>
      <c r="AA29" s="211"/>
      <c r="AB29" s="211"/>
      <c r="AC29" s="211"/>
      <c r="AD29" s="211"/>
      <c r="AE29" s="211"/>
      <c r="AF29" s="211"/>
      <c r="AG29" s="211" t="s">
        <v>141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1" t="s">
        <v>149</v>
      </c>
      <c r="D30" s="233"/>
      <c r="E30" s="234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124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61" t="s">
        <v>150</v>
      </c>
      <c r="D31" s="233"/>
      <c r="E31" s="234">
        <v>1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124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61" t="s">
        <v>151</v>
      </c>
      <c r="D32" s="233"/>
      <c r="E32" s="234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124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61" t="s">
        <v>152</v>
      </c>
      <c r="D33" s="233"/>
      <c r="E33" s="234">
        <v>2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124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42">
        <v>9</v>
      </c>
      <c r="B34" s="243" t="s">
        <v>153</v>
      </c>
      <c r="C34" s="260" t="s">
        <v>154</v>
      </c>
      <c r="D34" s="244" t="s">
        <v>110</v>
      </c>
      <c r="E34" s="245">
        <v>1</v>
      </c>
      <c r="F34" s="246"/>
      <c r="G34" s="247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1">
        <v>2.3E-2</v>
      </c>
      <c r="O34" s="231">
        <f>ROUND(E34*N34,2)</f>
        <v>0.02</v>
      </c>
      <c r="P34" s="231">
        <v>0</v>
      </c>
      <c r="Q34" s="231">
        <f>ROUND(E34*P34,2)</f>
        <v>0</v>
      </c>
      <c r="R34" s="231" t="s">
        <v>117</v>
      </c>
      <c r="S34" s="231" t="s">
        <v>111</v>
      </c>
      <c r="T34" s="231" t="s">
        <v>112</v>
      </c>
      <c r="U34" s="231">
        <v>0</v>
      </c>
      <c r="V34" s="231">
        <f>ROUND(E34*U34,2)</f>
        <v>0</v>
      </c>
      <c r="W34" s="231"/>
      <c r="X34" s="231" t="s">
        <v>119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120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61" t="s">
        <v>155</v>
      </c>
      <c r="D35" s="233"/>
      <c r="E35" s="234">
        <v>1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124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2">
        <v>10</v>
      </c>
      <c r="B36" s="243" t="s">
        <v>156</v>
      </c>
      <c r="C36" s="260" t="s">
        <v>157</v>
      </c>
      <c r="D36" s="244" t="s">
        <v>110</v>
      </c>
      <c r="E36" s="245">
        <v>1</v>
      </c>
      <c r="F36" s="246"/>
      <c r="G36" s="247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1">
        <v>0.03</v>
      </c>
      <c r="O36" s="231">
        <f>ROUND(E36*N36,2)</f>
        <v>0.03</v>
      </c>
      <c r="P36" s="231">
        <v>0</v>
      </c>
      <c r="Q36" s="231">
        <f>ROUND(E36*P36,2)</f>
        <v>0</v>
      </c>
      <c r="R36" s="231" t="s">
        <v>117</v>
      </c>
      <c r="S36" s="231" t="s">
        <v>111</v>
      </c>
      <c r="T36" s="231" t="s">
        <v>112</v>
      </c>
      <c r="U36" s="231">
        <v>0</v>
      </c>
      <c r="V36" s="231">
        <f>ROUND(E36*U36,2)</f>
        <v>0</v>
      </c>
      <c r="W36" s="231"/>
      <c r="X36" s="231" t="s">
        <v>119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120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61" t="s">
        <v>158</v>
      </c>
      <c r="D37" s="233"/>
      <c r="E37" s="234">
        <v>1</v>
      </c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1"/>
      <c r="Z37" s="211"/>
      <c r="AA37" s="211"/>
      <c r="AB37" s="211"/>
      <c r="AC37" s="211"/>
      <c r="AD37" s="211"/>
      <c r="AE37" s="211"/>
      <c r="AF37" s="211"/>
      <c r="AG37" s="211" t="s">
        <v>124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2">
        <v>11</v>
      </c>
      <c r="B38" s="243" t="s">
        <v>159</v>
      </c>
      <c r="C38" s="260" t="s">
        <v>160</v>
      </c>
      <c r="D38" s="244" t="s">
        <v>110</v>
      </c>
      <c r="E38" s="245">
        <v>1</v>
      </c>
      <c r="F38" s="246"/>
      <c r="G38" s="247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1">
        <v>2.5000000000000001E-2</v>
      </c>
      <c r="O38" s="231">
        <f>ROUND(E38*N38,2)</f>
        <v>0.03</v>
      </c>
      <c r="P38" s="231">
        <v>0</v>
      </c>
      <c r="Q38" s="231">
        <f>ROUND(E38*P38,2)</f>
        <v>0</v>
      </c>
      <c r="R38" s="231"/>
      <c r="S38" s="231" t="s">
        <v>135</v>
      </c>
      <c r="T38" s="231" t="s">
        <v>112</v>
      </c>
      <c r="U38" s="231">
        <v>0</v>
      </c>
      <c r="V38" s="231">
        <f>ROUND(E38*U38,2)</f>
        <v>0</v>
      </c>
      <c r="W38" s="231"/>
      <c r="X38" s="231" t="s">
        <v>119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120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61" t="s">
        <v>161</v>
      </c>
      <c r="D39" s="233"/>
      <c r="E39" s="234">
        <v>1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124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 x14ac:dyDescent="0.2">
      <c r="A40" s="242">
        <v>12</v>
      </c>
      <c r="B40" s="243" t="s">
        <v>162</v>
      </c>
      <c r="C40" s="260" t="s">
        <v>163</v>
      </c>
      <c r="D40" s="244" t="s">
        <v>110</v>
      </c>
      <c r="E40" s="245">
        <v>1</v>
      </c>
      <c r="F40" s="246"/>
      <c r="G40" s="247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1">
        <v>2.5000000000000001E-2</v>
      </c>
      <c r="O40" s="231">
        <f>ROUND(E40*N40,2)</f>
        <v>0.03</v>
      </c>
      <c r="P40" s="231">
        <v>0</v>
      </c>
      <c r="Q40" s="231">
        <f>ROUND(E40*P40,2)</f>
        <v>0</v>
      </c>
      <c r="R40" s="231" t="s">
        <v>117</v>
      </c>
      <c r="S40" s="231" t="s">
        <v>111</v>
      </c>
      <c r="T40" s="231" t="s">
        <v>112</v>
      </c>
      <c r="U40" s="231">
        <v>0</v>
      </c>
      <c r="V40" s="231">
        <f>ROUND(E40*U40,2)</f>
        <v>0</v>
      </c>
      <c r="W40" s="231"/>
      <c r="X40" s="231" t="s">
        <v>119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120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61" t="s">
        <v>164</v>
      </c>
      <c r="D41" s="233"/>
      <c r="E41" s="234">
        <v>1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1"/>
      <c r="Z41" s="211"/>
      <c r="AA41" s="211"/>
      <c r="AB41" s="211"/>
      <c r="AC41" s="211"/>
      <c r="AD41" s="211"/>
      <c r="AE41" s="211"/>
      <c r="AF41" s="211"/>
      <c r="AG41" s="211" t="s">
        <v>124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2">
        <v>13</v>
      </c>
      <c r="B42" s="243" t="s">
        <v>165</v>
      </c>
      <c r="C42" s="260" t="s">
        <v>166</v>
      </c>
      <c r="D42" s="244" t="s">
        <v>110</v>
      </c>
      <c r="E42" s="245">
        <v>1</v>
      </c>
      <c r="F42" s="246"/>
      <c r="G42" s="247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1">
        <v>2.5000000000000001E-2</v>
      </c>
      <c r="O42" s="231">
        <f>ROUND(E42*N42,2)</f>
        <v>0.03</v>
      </c>
      <c r="P42" s="231">
        <v>0</v>
      </c>
      <c r="Q42" s="231">
        <f>ROUND(E42*P42,2)</f>
        <v>0</v>
      </c>
      <c r="R42" s="231"/>
      <c r="S42" s="231" t="s">
        <v>135</v>
      </c>
      <c r="T42" s="231" t="s">
        <v>112</v>
      </c>
      <c r="U42" s="231">
        <v>0</v>
      </c>
      <c r="V42" s="231">
        <f>ROUND(E42*U42,2)</f>
        <v>0</v>
      </c>
      <c r="W42" s="231"/>
      <c r="X42" s="231" t="s">
        <v>119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120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61" t="s">
        <v>167</v>
      </c>
      <c r="D43" s="233"/>
      <c r="E43" s="234">
        <v>1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1"/>
      <c r="Z43" s="211"/>
      <c r="AA43" s="211"/>
      <c r="AB43" s="211"/>
      <c r="AC43" s="211"/>
      <c r="AD43" s="211"/>
      <c r="AE43" s="211"/>
      <c r="AF43" s="211"/>
      <c r="AG43" s="211" t="s">
        <v>124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2">
        <v>14</v>
      </c>
      <c r="B44" s="243" t="s">
        <v>168</v>
      </c>
      <c r="C44" s="260" t="s">
        <v>169</v>
      </c>
      <c r="D44" s="244" t="s">
        <v>110</v>
      </c>
      <c r="E44" s="245">
        <v>8</v>
      </c>
      <c r="F44" s="246"/>
      <c r="G44" s="247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1">
        <v>2.5000000000000001E-2</v>
      </c>
      <c r="O44" s="231">
        <f>ROUND(E44*N44,2)</f>
        <v>0.2</v>
      </c>
      <c r="P44" s="231">
        <v>0</v>
      </c>
      <c r="Q44" s="231">
        <f>ROUND(E44*P44,2)</f>
        <v>0</v>
      </c>
      <c r="R44" s="231" t="s">
        <v>117</v>
      </c>
      <c r="S44" s="231" t="s">
        <v>111</v>
      </c>
      <c r="T44" s="231" t="s">
        <v>112</v>
      </c>
      <c r="U44" s="231">
        <v>0</v>
      </c>
      <c r="V44" s="231">
        <f>ROUND(E44*U44,2)</f>
        <v>0</v>
      </c>
      <c r="W44" s="231"/>
      <c r="X44" s="231" t="s">
        <v>119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120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62" t="s">
        <v>170</v>
      </c>
      <c r="D45" s="254"/>
      <c r="E45" s="254"/>
      <c r="F45" s="254"/>
      <c r="G45" s="254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141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63" t="s">
        <v>331</v>
      </c>
      <c r="D46" s="255"/>
      <c r="E46" s="255"/>
      <c r="F46" s="255"/>
      <c r="G46" s="255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1"/>
      <c r="Z46" s="211"/>
      <c r="AA46" s="211"/>
      <c r="AB46" s="211"/>
      <c r="AC46" s="211"/>
      <c r="AD46" s="211"/>
      <c r="AE46" s="211"/>
      <c r="AF46" s="211"/>
      <c r="AG46" s="211" t="s">
        <v>141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63" t="s">
        <v>171</v>
      </c>
      <c r="D47" s="255"/>
      <c r="E47" s="255"/>
      <c r="F47" s="255"/>
      <c r="G47" s="255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141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63" t="s">
        <v>172</v>
      </c>
      <c r="D48" s="255"/>
      <c r="E48" s="255"/>
      <c r="F48" s="255"/>
      <c r="G48" s="255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141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61" t="s">
        <v>173</v>
      </c>
      <c r="D49" s="233"/>
      <c r="E49" s="234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1"/>
      <c r="Z49" s="211"/>
      <c r="AA49" s="211"/>
      <c r="AB49" s="211"/>
      <c r="AC49" s="211"/>
      <c r="AD49" s="211"/>
      <c r="AE49" s="211"/>
      <c r="AF49" s="211"/>
      <c r="AG49" s="211" t="s">
        <v>124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61" t="s">
        <v>174</v>
      </c>
      <c r="D50" s="233"/>
      <c r="E50" s="234">
        <v>3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1"/>
      <c r="Z50" s="211"/>
      <c r="AA50" s="211"/>
      <c r="AB50" s="211"/>
      <c r="AC50" s="211"/>
      <c r="AD50" s="211"/>
      <c r="AE50" s="211"/>
      <c r="AF50" s="211"/>
      <c r="AG50" s="211" t="s">
        <v>124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/>
      <c r="B51" s="229"/>
      <c r="C51" s="261" t="s">
        <v>175</v>
      </c>
      <c r="D51" s="233"/>
      <c r="E51" s="234">
        <v>5</v>
      </c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1"/>
      <c r="Z51" s="211"/>
      <c r="AA51" s="211"/>
      <c r="AB51" s="211"/>
      <c r="AC51" s="211"/>
      <c r="AD51" s="211"/>
      <c r="AE51" s="211"/>
      <c r="AF51" s="211"/>
      <c r="AG51" s="211" t="s">
        <v>124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2">
        <v>15</v>
      </c>
      <c r="B52" s="243" t="s">
        <v>176</v>
      </c>
      <c r="C52" s="260" t="s">
        <v>177</v>
      </c>
      <c r="D52" s="244" t="s">
        <v>110</v>
      </c>
      <c r="E52" s="245">
        <v>2</v>
      </c>
      <c r="F52" s="246"/>
      <c r="G52" s="247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1">
        <v>2.5000000000000001E-2</v>
      </c>
      <c r="O52" s="231">
        <f>ROUND(E52*N52,2)</f>
        <v>0.05</v>
      </c>
      <c r="P52" s="231">
        <v>0</v>
      </c>
      <c r="Q52" s="231">
        <f>ROUND(E52*P52,2)</f>
        <v>0</v>
      </c>
      <c r="R52" s="231" t="s">
        <v>117</v>
      </c>
      <c r="S52" s="231" t="s">
        <v>111</v>
      </c>
      <c r="T52" s="231" t="s">
        <v>112</v>
      </c>
      <c r="U52" s="231">
        <v>0</v>
      </c>
      <c r="V52" s="231">
        <f>ROUND(E52*U52,2)</f>
        <v>0</v>
      </c>
      <c r="W52" s="231"/>
      <c r="X52" s="231" t="s">
        <v>119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120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61" t="s">
        <v>178</v>
      </c>
      <c r="D53" s="233"/>
      <c r="E53" s="234">
        <v>2</v>
      </c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1"/>
      <c r="Z53" s="211"/>
      <c r="AA53" s="211"/>
      <c r="AB53" s="211"/>
      <c r="AC53" s="211"/>
      <c r="AD53" s="211"/>
      <c r="AE53" s="211"/>
      <c r="AF53" s="211"/>
      <c r="AG53" s="211" t="s">
        <v>124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2">
        <v>16</v>
      </c>
      <c r="B54" s="243" t="s">
        <v>179</v>
      </c>
      <c r="C54" s="260" t="s">
        <v>180</v>
      </c>
      <c r="D54" s="244" t="s">
        <v>110</v>
      </c>
      <c r="E54" s="245">
        <v>1</v>
      </c>
      <c r="F54" s="246"/>
      <c r="G54" s="247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1">
        <v>2.5000000000000001E-2</v>
      </c>
      <c r="O54" s="231">
        <f>ROUND(E54*N54,2)</f>
        <v>0.03</v>
      </c>
      <c r="P54" s="231">
        <v>0</v>
      </c>
      <c r="Q54" s="231">
        <f>ROUND(E54*P54,2)</f>
        <v>0</v>
      </c>
      <c r="R54" s="231" t="s">
        <v>117</v>
      </c>
      <c r="S54" s="231" t="s">
        <v>111</v>
      </c>
      <c r="T54" s="231" t="s">
        <v>112</v>
      </c>
      <c r="U54" s="231">
        <v>0</v>
      </c>
      <c r="V54" s="231">
        <f>ROUND(E54*U54,2)</f>
        <v>0</v>
      </c>
      <c r="W54" s="231"/>
      <c r="X54" s="231" t="s">
        <v>119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120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61" t="s">
        <v>181</v>
      </c>
      <c r="D55" s="233"/>
      <c r="E55" s="234">
        <v>1</v>
      </c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1"/>
      <c r="Z55" s="211"/>
      <c r="AA55" s="211"/>
      <c r="AB55" s="211"/>
      <c r="AC55" s="211"/>
      <c r="AD55" s="211"/>
      <c r="AE55" s="211"/>
      <c r="AF55" s="211"/>
      <c r="AG55" s="211" t="s">
        <v>124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42">
        <v>17</v>
      </c>
      <c r="B56" s="243" t="s">
        <v>182</v>
      </c>
      <c r="C56" s="260" t="s">
        <v>183</v>
      </c>
      <c r="D56" s="244" t="s">
        <v>110</v>
      </c>
      <c r="E56" s="245">
        <v>1</v>
      </c>
      <c r="F56" s="246"/>
      <c r="G56" s="247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1">
        <v>2.4E-2</v>
      </c>
      <c r="O56" s="231">
        <f>ROUND(E56*N56,2)</f>
        <v>0.02</v>
      </c>
      <c r="P56" s="231">
        <v>0</v>
      </c>
      <c r="Q56" s="231">
        <f>ROUND(E56*P56,2)</f>
        <v>0</v>
      </c>
      <c r="R56" s="231" t="s">
        <v>117</v>
      </c>
      <c r="S56" s="231" t="s">
        <v>111</v>
      </c>
      <c r="T56" s="231" t="s">
        <v>118</v>
      </c>
      <c r="U56" s="231">
        <v>0</v>
      </c>
      <c r="V56" s="231">
        <f>ROUND(E56*U56,2)</f>
        <v>0</v>
      </c>
      <c r="W56" s="231"/>
      <c r="X56" s="231" t="s">
        <v>119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120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61" t="s">
        <v>184</v>
      </c>
      <c r="D57" s="233"/>
      <c r="E57" s="234">
        <v>1</v>
      </c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1"/>
      <c r="Z57" s="211"/>
      <c r="AA57" s="211"/>
      <c r="AB57" s="211"/>
      <c r="AC57" s="211"/>
      <c r="AD57" s="211"/>
      <c r="AE57" s="211"/>
      <c r="AF57" s="211"/>
      <c r="AG57" s="211" t="s">
        <v>124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2">
        <v>18</v>
      </c>
      <c r="B58" s="243" t="s">
        <v>185</v>
      </c>
      <c r="C58" s="260" t="s">
        <v>186</v>
      </c>
      <c r="D58" s="244" t="s">
        <v>110</v>
      </c>
      <c r="E58" s="245">
        <v>5</v>
      </c>
      <c r="F58" s="246"/>
      <c r="G58" s="247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1">
        <v>0.03</v>
      </c>
      <c r="O58" s="231">
        <f>ROUND(E58*N58,2)</f>
        <v>0.15</v>
      </c>
      <c r="P58" s="231">
        <v>0</v>
      </c>
      <c r="Q58" s="231">
        <f>ROUND(E58*P58,2)</f>
        <v>0</v>
      </c>
      <c r="R58" s="231" t="s">
        <v>117</v>
      </c>
      <c r="S58" s="231" t="s">
        <v>111</v>
      </c>
      <c r="T58" s="231" t="s">
        <v>118</v>
      </c>
      <c r="U58" s="231">
        <v>0</v>
      </c>
      <c r="V58" s="231">
        <f>ROUND(E58*U58,2)</f>
        <v>0</v>
      </c>
      <c r="W58" s="231"/>
      <c r="X58" s="231" t="s">
        <v>119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120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61" t="s">
        <v>187</v>
      </c>
      <c r="D59" s="233"/>
      <c r="E59" s="234">
        <v>3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124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28"/>
      <c r="B60" s="229"/>
      <c r="C60" s="261" t="s">
        <v>188</v>
      </c>
      <c r="D60" s="233"/>
      <c r="E60" s="234">
        <v>1</v>
      </c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1"/>
      <c r="Z60" s="211"/>
      <c r="AA60" s="211"/>
      <c r="AB60" s="211"/>
      <c r="AC60" s="211"/>
      <c r="AD60" s="211"/>
      <c r="AE60" s="211"/>
      <c r="AF60" s="211"/>
      <c r="AG60" s="211" t="s">
        <v>124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61" t="s">
        <v>189</v>
      </c>
      <c r="D61" s="233"/>
      <c r="E61" s="234">
        <v>1</v>
      </c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1"/>
      <c r="Z61" s="211"/>
      <c r="AA61" s="211"/>
      <c r="AB61" s="211"/>
      <c r="AC61" s="211"/>
      <c r="AD61" s="211"/>
      <c r="AE61" s="211"/>
      <c r="AF61" s="211"/>
      <c r="AG61" s="211" t="s">
        <v>124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33.75" outlineLevel="1" x14ac:dyDescent="0.2">
      <c r="A62" s="242">
        <v>19</v>
      </c>
      <c r="B62" s="243" t="s">
        <v>190</v>
      </c>
      <c r="C62" s="260" t="s">
        <v>191</v>
      </c>
      <c r="D62" s="244" t="s">
        <v>110</v>
      </c>
      <c r="E62" s="245">
        <v>1</v>
      </c>
      <c r="F62" s="246"/>
      <c r="G62" s="247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21</v>
      </c>
      <c r="M62" s="231">
        <f>G62*(1+L62/100)</f>
        <v>0</v>
      </c>
      <c r="N62" s="231">
        <v>0.03</v>
      </c>
      <c r="O62" s="231">
        <f>ROUND(E62*N62,2)</f>
        <v>0.03</v>
      </c>
      <c r="P62" s="231">
        <v>0</v>
      </c>
      <c r="Q62" s="231">
        <f>ROUND(E62*P62,2)</f>
        <v>0</v>
      </c>
      <c r="R62" s="231" t="s">
        <v>117</v>
      </c>
      <c r="S62" s="231" t="s">
        <v>111</v>
      </c>
      <c r="T62" s="231" t="s">
        <v>111</v>
      </c>
      <c r="U62" s="231">
        <v>0</v>
      </c>
      <c r="V62" s="231">
        <f>ROUND(E62*U62,2)</f>
        <v>0</v>
      </c>
      <c r="W62" s="231"/>
      <c r="X62" s="231" t="s">
        <v>119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120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28"/>
      <c r="B63" s="229"/>
      <c r="C63" s="261" t="s">
        <v>189</v>
      </c>
      <c r="D63" s="233"/>
      <c r="E63" s="234">
        <v>1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1"/>
      <c r="Z63" s="211"/>
      <c r="AA63" s="211"/>
      <c r="AB63" s="211"/>
      <c r="AC63" s="211"/>
      <c r="AD63" s="211"/>
      <c r="AE63" s="211"/>
      <c r="AF63" s="211"/>
      <c r="AG63" s="211" t="s">
        <v>124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42">
        <v>20</v>
      </c>
      <c r="B64" s="243" t="s">
        <v>192</v>
      </c>
      <c r="C64" s="260" t="s">
        <v>193</v>
      </c>
      <c r="D64" s="244" t="s">
        <v>110</v>
      </c>
      <c r="E64" s="245">
        <v>1</v>
      </c>
      <c r="F64" s="246"/>
      <c r="G64" s="247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1">
        <v>0.03</v>
      </c>
      <c r="O64" s="231">
        <f>ROUND(E64*N64,2)</f>
        <v>0.03</v>
      </c>
      <c r="P64" s="231">
        <v>0</v>
      </c>
      <c r="Q64" s="231">
        <f>ROUND(E64*P64,2)</f>
        <v>0</v>
      </c>
      <c r="R64" s="231"/>
      <c r="S64" s="231" t="s">
        <v>135</v>
      </c>
      <c r="T64" s="231" t="s">
        <v>111</v>
      </c>
      <c r="U64" s="231">
        <v>0</v>
      </c>
      <c r="V64" s="231">
        <f>ROUND(E64*U64,2)</f>
        <v>0</v>
      </c>
      <c r="W64" s="231"/>
      <c r="X64" s="231" t="s">
        <v>119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120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61" t="s">
        <v>194</v>
      </c>
      <c r="D65" s="233"/>
      <c r="E65" s="234">
        <v>1</v>
      </c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1"/>
      <c r="Z65" s="211"/>
      <c r="AA65" s="211"/>
      <c r="AB65" s="211"/>
      <c r="AC65" s="211"/>
      <c r="AD65" s="211"/>
      <c r="AE65" s="211"/>
      <c r="AF65" s="211"/>
      <c r="AG65" s="211" t="s">
        <v>124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42">
        <v>21</v>
      </c>
      <c r="B66" s="243" t="s">
        <v>195</v>
      </c>
      <c r="C66" s="260" t="s">
        <v>196</v>
      </c>
      <c r="D66" s="244" t="s">
        <v>110</v>
      </c>
      <c r="E66" s="245">
        <v>3</v>
      </c>
      <c r="F66" s="246"/>
      <c r="G66" s="247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21</v>
      </c>
      <c r="M66" s="231">
        <f>G66*(1+L66/100)</f>
        <v>0</v>
      </c>
      <c r="N66" s="231">
        <v>1.6E-2</v>
      </c>
      <c r="O66" s="231">
        <f>ROUND(E66*N66,2)</f>
        <v>0.05</v>
      </c>
      <c r="P66" s="231">
        <v>0</v>
      </c>
      <c r="Q66" s="231">
        <f>ROUND(E66*P66,2)</f>
        <v>0</v>
      </c>
      <c r="R66" s="231" t="s">
        <v>117</v>
      </c>
      <c r="S66" s="231" t="s">
        <v>111</v>
      </c>
      <c r="T66" s="231" t="s">
        <v>112</v>
      </c>
      <c r="U66" s="231">
        <v>0</v>
      </c>
      <c r="V66" s="231">
        <f>ROUND(E66*U66,2)</f>
        <v>0</v>
      </c>
      <c r="W66" s="231"/>
      <c r="X66" s="231" t="s">
        <v>119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120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61" t="s">
        <v>197</v>
      </c>
      <c r="D67" s="233"/>
      <c r="E67" s="234">
        <v>1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1"/>
      <c r="Z67" s="211"/>
      <c r="AA67" s="211"/>
      <c r="AB67" s="211"/>
      <c r="AC67" s="211"/>
      <c r="AD67" s="211"/>
      <c r="AE67" s="211"/>
      <c r="AF67" s="211"/>
      <c r="AG67" s="211" t="s">
        <v>124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/>
      <c r="B68" s="229"/>
      <c r="C68" s="261" t="s">
        <v>198</v>
      </c>
      <c r="D68" s="233"/>
      <c r="E68" s="234">
        <v>2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1"/>
      <c r="Z68" s="211"/>
      <c r="AA68" s="211"/>
      <c r="AB68" s="211"/>
      <c r="AC68" s="211"/>
      <c r="AD68" s="211"/>
      <c r="AE68" s="211"/>
      <c r="AF68" s="211"/>
      <c r="AG68" s="211" t="s">
        <v>124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42">
        <v>22</v>
      </c>
      <c r="B69" s="243" t="s">
        <v>199</v>
      </c>
      <c r="C69" s="260" t="s">
        <v>200</v>
      </c>
      <c r="D69" s="244" t="s">
        <v>110</v>
      </c>
      <c r="E69" s="245">
        <v>1</v>
      </c>
      <c r="F69" s="246"/>
      <c r="G69" s="247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1">
        <v>1.6E-2</v>
      </c>
      <c r="O69" s="231">
        <f>ROUND(E69*N69,2)</f>
        <v>0.02</v>
      </c>
      <c r="P69" s="231">
        <v>0</v>
      </c>
      <c r="Q69" s="231">
        <f>ROUND(E69*P69,2)</f>
        <v>0</v>
      </c>
      <c r="R69" s="231" t="s">
        <v>117</v>
      </c>
      <c r="S69" s="231" t="s">
        <v>111</v>
      </c>
      <c r="T69" s="231" t="s">
        <v>112</v>
      </c>
      <c r="U69" s="231">
        <v>0</v>
      </c>
      <c r="V69" s="231">
        <f>ROUND(E69*U69,2)</f>
        <v>0</v>
      </c>
      <c r="W69" s="231"/>
      <c r="X69" s="231" t="s">
        <v>119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120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28"/>
      <c r="B70" s="229"/>
      <c r="C70" s="261" t="s">
        <v>201</v>
      </c>
      <c r="D70" s="233"/>
      <c r="E70" s="234">
        <v>1</v>
      </c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11"/>
      <c r="Z70" s="211"/>
      <c r="AA70" s="211"/>
      <c r="AB70" s="211"/>
      <c r="AC70" s="211"/>
      <c r="AD70" s="211"/>
      <c r="AE70" s="211"/>
      <c r="AF70" s="211"/>
      <c r="AG70" s="211" t="s">
        <v>124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x14ac:dyDescent="0.2">
      <c r="A71" s="236" t="s">
        <v>106</v>
      </c>
      <c r="B71" s="237" t="s">
        <v>62</v>
      </c>
      <c r="C71" s="258" t="s">
        <v>63</v>
      </c>
      <c r="D71" s="238"/>
      <c r="E71" s="239"/>
      <c r="F71" s="240"/>
      <c r="G71" s="241">
        <f>SUMIF(AG72:AG89,"&lt;&gt;NOR",G72:G89)</f>
        <v>0</v>
      </c>
      <c r="H71" s="235"/>
      <c r="I71" s="235">
        <f>SUM(I72:I89)</f>
        <v>0</v>
      </c>
      <c r="J71" s="235"/>
      <c r="K71" s="235">
        <f>SUM(K72:K89)</f>
        <v>0</v>
      </c>
      <c r="L71" s="235"/>
      <c r="M71" s="235">
        <f>SUM(M72:M89)</f>
        <v>0</v>
      </c>
      <c r="N71" s="235"/>
      <c r="O71" s="235">
        <f>SUM(O72:O89)</f>
        <v>0.02</v>
      </c>
      <c r="P71" s="235"/>
      <c r="Q71" s="235">
        <f>SUM(Q72:Q89)</f>
        <v>1.92</v>
      </c>
      <c r="R71" s="235"/>
      <c r="S71" s="235"/>
      <c r="T71" s="235"/>
      <c r="U71" s="235"/>
      <c r="V71" s="235">
        <f>SUM(V72:V89)</f>
        <v>14.6</v>
      </c>
      <c r="W71" s="235"/>
      <c r="X71" s="235"/>
      <c r="AG71" t="s">
        <v>107</v>
      </c>
    </row>
    <row r="72" spans="1:60" outlineLevel="1" x14ac:dyDescent="0.2">
      <c r="A72" s="242">
        <v>23</v>
      </c>
      <c r="B72" s="243" t="s">
        <v>202</v>
      </c>
      <c r="C72" s="260" t="s">
        <v>203</v>
      </c>
      <c r="D72" s="244" t="s">
        <v>110</v>
      </c>
      <c r="E72" s="245">
        <v>19</v>
      </c>
      <c r="F72" s="246"/>
      <c r="G72" s="247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21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111</v>
      </c>
      <c r="T72" s="231" t="s">
        <v>112</v>
      </c>
      <c r="U72" s="231">
        <v>0.05</v>
      </c>
      <c r="V72" s="231">
        <f>ROUND(E72*U72,2)</f>
        <v>0.95</v>
      </c>
      <c r="W72" s="231"/>
      <c r="X72" s="231" t="s">
        <v>113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114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61" t="s">
        <v>149</v>
      </c>
      <c r="D73" s="233"/>
      <c r="E73" s="234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1"/>
      <c r="Z73" s="211"/>
      <c r="AA73" s="211"/>
      <c r="AB73" s="211"/>
      <c r="AC73" s="211"/>
      <c r="AD73" s="211"/>
      <c r="AE73" s="211"/>
      <c r="AF73" s="211"/>
      <c r="AG73" s="211" t="s">
        <v>124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61" t="s">
        <v>204</v>
      </c>
      <c r="D74" s="233"/>
      <c r="E74" s="234">
        <v>2</v>
      </c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11"/>
      <c r="Z74" s="211"/>
      <c r="AA74" s="211"/>
      <c r="AB74" s="211"/>
      <c r="AC74" s="211"/>
      <c r="AD74" s="211"/>
      <c r="AE74" s="211"/>
      <c r="AF74" s="211"/>
      <c r="AG74" s="211" t="s">
        <v>124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61" t="s">
        <v>205</v>
      </c>
      <c r="D75" s="233"/>
      <c r="E75" s="234">
        <v>4</v>
      </c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1"/>
      <c r="Z75" s="211"/>
      <c r="AA75" s="211"/>
      <c r="AB75" s="211"/>
      <c r="AC75" s="211"/>
      <c r="AD75" s="211"/>
      <c r="AE75" s="211"/>
      <c r="AF75" s="211"/>
      <c r="AG75" s="211" t="s">
        <v>124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61" t="s">
        <v>151</v>
      </c>
      <c r="D76" s="233"/>
      <c r="E76" s="234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1"/>
      <c r="Z76" s="211"/>
      <c r="AA76" s="211"/>
      <c r="AB76" s="211"/>
      <c r="AC76" s="211"/>
      <c r="AD76" s="211"/>
      <c r="AE76" s="211"/>
      <c r="AF76" s="211"/>
      <c r="AG76" s="211" t="s">
        <v>124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/>
      <c r="B77" s="229"/>
      <c r="C77" s="261" t="s">
        <v>206</v>
      </c>
      <c r="D77" s="233"/>
      <c r="E77" s="234">
        <v>6</v>
      </c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1"/>
      <c r="Z77" s="211"/>
      <c r="AA77" s="211"/>
      <c r="AB77" s="211"/>
      <c r="AC77" s="211"/>
      <c r="AD77" s="211"/>
      <c r="AE77" s="211"/>
      <c r="AF77" s="211"/>
      <c r="AG77" s="211" t="s">
        <v>124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61" t="s">
        <v>207</v>
      </c>
      <c r="D78" s="233"/>
      <c r="E78" s="234">
        <v>2</v>
      </c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11"/>
      <c r="Z78" s="211"/>
      <c r="AA78" s="211"/>
      <c r="AB78" s="211"/>
      <c r="AC78" s="211"/>
      <c r="AD78" s="211"/>
      <c r="AE78" s="211"/>
      <c r="AF78" s="211"/>
      <c r="AG78" s="211" t="s">
        <v>124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/>
      <c r="B79" s="229"/>
      <c r="C79" s="261" t="s">
        <v>175</v>
      </c>
      <c r="D79" s="233"/>
      <c r="E79" s="234">
        <v>5</v>
      </c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1"/>
      <c r="Y79" s="211"/>
      <c r="Z79" s="211"/>
      <c r="AA79" s="211"/>
      <c r="AB79" s="211"/>
      <c r="AC79" s="211"/>
      <c r="AD79" s="211"/>
      <c r="AE79" s="211"/>
      <c r="AF79" s="211"/>
      <c r="AG79" s="211" t="s">
        <v>124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2">
        <v>24</v>
      </c>
      <c r="B80" s="243" t="s">
        <v>208</v>
      </c>
      <c r="C80" s="260" t="s">
        <v>209</v>
      </c>
      <c r="D80" s="244" t="s">
        <v>210</v>
      </c>
      <c r="E80" s="245">
        <v>19.565000000000001</v>
      </c>
      <c r="F80" s="246"/>
      <c r="G80" s="247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21</v>
      </c>
      <c r="M80" s="231">
        <f>G80*(1+L80/100)</f>
        <v>0</v>
      </c>
      <c r="N80" s="231">
        <v>1.17E-3</v>
      </c>
      <c r="O80" s="231">
        <f>ROUND(E80*N80,2)</f>
        <v>0.02</v>
      </c>
      <c r="P80" s="231">
        <v>8.7999999999999995E-2</v>
      </c>
      <c r="Q80" s="231">
        <f>ROUND(E80*P80,2)</f>
        <v>1.72</v>
      </c>
      <c r="R80" s="231"/>
      <c r="S80" s="231" t="s">
        <v>111</v>
      </c>
      <c r="T80" s="231" t="s">
        <v>112</v>
      </c>
      <c r="U80" s="231">
        <v>0.56000000000000005</v>
      </c>
      <c r="V80" s="231">
        <f>ROUND(E80*U80,2)</f>
        <v>10.96</v>
      </c>
      <c r="W80" s="231"/>
      <c r="X80" s="231" t="s">
        <v>113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114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28"/>
      <c r="B81" s="229"/>
      <c r="C81" s="261" t="s">
        <v>149</v>
      </c>
      <c r="D81" s="233"/>
      <c r="E81" s="234"/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1"/>
      <c r="Z81" s="211"/>
      <c r="AA81" s="211"/>
      <c r="AB81" s="211"/>
      <c r="AC81" s="211"/>
      <c r="AD81" s="211"/>
      <c r="AE81" s="211"/>
      <c r="AF81" s="211"/>
      <c r="AG81" s="211" t="s">
        <v>124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61" t="s">
        <v>211</v>
      </c>
      <c r="D82" s="233"/>
      <c r="E82" s="234">
        <v>3.87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1"/>
      <c r="Z82" s="211"/>
      <c r="AA82" s="211"/>
      <c r="AB82" s="211"/>
      <c r="AC82" s="211"/>
      <c r="AD82" s="211"/>
      <c r="AE82" s="211"/>
      <c r="AF82" s="211"/>
      <c r="AG82" s="211" t="s">
        <v>124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28"/>
      <c r="B83" s="229"/>
      <c r="C83" s="261" t="s">
        <v>212</v>
      </c>
      <c r="D83" s="233"/>
      <c r="E83" s="234">
        <v>7.9550000000000001</v>
      </c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11"/>
      <c r="Z83" s="211"/>
      <c r="AA83" s="211"/>
      <c r="AB83" s="211"/>
      <c r="AC83" s="211"/>
      <c r="AD83" s="211"/>
      <c r="AE83" s="211"/>
      <c r="AF83" s="211"/>
      <c r="AG83" s="211" t="s">
        <v>124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61" t="s">
        <v>151</v>
      </c>
      <c r="D84" s="233"/>
      <c r="E84" s="234"/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1"/>
      <c r="Z84" s="211"/>
      <c r="AA84" s="211"/>
      <c r="AB84" s="211"/>
      <c r="AC84" s="211"/>
      <c r="AD84" s="211"/>
      <c r="AE84" s="211"/>
      <c r="AF84" s="211"/>
      <c r="AG84" s="211" t="s">
        <v>124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1" t="s">
        <v>213</v>
      </c>
      <c r="D85" s="233"/>
      <c r="E85" s="234">
        <v>3.87</v>
      </c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124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61" t="s">
        <v>214</v>
      </c>
      <c r="D86" s="233"/>
      <c r="E86" s="234">
        <v>3.87</v>
      </c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1"/>
      <c r="Z86" s="211"/>
      <c r="AA86" s="211"/>
      <c r="AB86" s="211"/>
      <c r="AC86" s="211"/>
      <c r="AD86" s="211"/>
      <c r="AE86" s="211"/>
      <c r="AF86" s="211"/>
      <c r="AG86" s="211" t="s">
        <v>124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42">
        <v>25</v>
      </c>
      <c r="B87" s="243" t="s">
        <v>215</v>
      </c>
      <c r="C87" s="260" t="s">
        <v>216</v>
      </c>
      <c r="D87" s="244" t="s">
        <v>210</v>
      </c>
      <c r="E87" s="245">
        <v>1.8</v>
      </c>
      <c r="F87" s="246"/>
      <c r="G87" s="247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1">
        <v>1.17E-3</v>
      </c>
      <c r="O87" s="231">
        <f>ROUND(E87*N87,2)</f>
        <v>0</v>
      </c>
      <c r="P87" s="231">
        <v>7.5999999999999998E-2</v>
      </c>
      <c r="Q87" s="231">
        <f>ROUND(E87*P87,2)</f>
        <v>0.14000000000000001</v>
      </c>
      <c r="R87" s="231"/>
      <c r="S87" s="231" t="s">
        <v>111</v>
      </c>
      <c r="T87" s="231" t="s">
        <v>112</v>
      </c>
      <c r="U87" s="231">
        <v>0.94</v>
      </c>
      <c r="V87" s="231">
        <f>ROUND(E87*U87,2)</f>
        <v>1.69</v>
      </c>
      <c r="W87" s="231"/>
      <c r="X87" s="231" t="s">
        <v>113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114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28"/>
      <c r="B88" s="229"/>
      <c r="C88" s="261" t="s">
        <v>217</v>
      </c>
      <c r="D88" s="233"/>
      <c r="E88" s="234">
        <v>1.8</v>
      </c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1"/>
      <c r="Z88" s="211"/>
      <c r="AA88" s="211"/>
      <c r="AB88" s="211"/>
      <c r="AC88" s="211"/>
      <c r="AD88" s="211"/>
      <c r="AE88" s="211"/>
      <c r="AF88" s="211"/>
      <c r="AG88" s="211" t="s">
        <v>124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48">
        <v>26</v>
      </c>
      <c r="B89" s="249" t="s">
        <v>218</v>
      </c>
      <c r="C89" s="259" t="s">
        <v>219</v>
      </c>
      <c r="D89" s="250" t="s">
        <v>127</v>
      </c>
      <c r="E89" s="251">
        <v>1.5</v>
      </c>
      <c r="F89" s="252"/>
      <c r="G89" s="253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1">
        <v>4.8999999999999998E-4</v>
      </c>
      <c r="O89" s="231">
        <f>ROUND(E89*N89,2)</f>
        <v>0</v>
      </c>
      <c r="P89" s="231">
        <v>0.04</v>
      </c>
      <c r="Q89" s="231">
        <f>ROUND(E89*P89,2)</f>
        <v>0.06</v>
      </c>
      <c r="R89" s="231"/>
      <c r="S89" s="231" t="s">
        <v>111</v>
      </c>
      <c r="T89" s="231" t="s">
        <v>112</v>
      </c>
      <c r="U89" s="231">
        <v>0.66800000000000004</v>
      </c>
      <c r="V89" s="231">
        <f>ROUND(E89*U89,2)</f>
        <v>1</v>
      </c>
      <c r="W89" s="231"/>
      <c r="X89" s="231" t="s">
        <v>113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114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36" t="s">
        <v>106</v>
      </c>
      <c r="B90" s="237" t="s">
        <v>64</v>
      </c>
      <c r="C90" s="258" t="s">
        <v>65</v>
      </c>
      <c r="D90" s="238"/>
      <c r="E90" s="239"/>
      <c r="F90" s="240"/>
      <c r="G90" s="241">
        <f>SUMIF(AG91:AG91,"&lt;&gt;NOR",G91:G91)</f>
        <v>0</v>
      </c>
      <c r="H90" s="235"/>
      <c r="I90" s="235">
        <f>SUM(I91:I91)</f>
        <v>0</v>
      </c>
      <c r="J90" s="235"/>
      <c r="K90" s="235">
        <f>SUM(K91:K91)</f>
        <v>0</v>
      </c>
      <c r="L90" s="235"/>
      <c r="M90" s="235">
        <f>SUM(M91:M91)</f>
        <v>0</v>
      </c>
      <c r="N90" s="235"/>
      <c r="O90" s="235">
        <f>SUM(O91:O91)</f>
        <v>0</v>
      </c>
      <c r="P90" s="235"/>
      <c r="Q90" s="235">
        <f>SUM(Q91:Q91)</f>
        <v>0</v>
      </c>
      <c r="R90" s="235"/>
      <c r="S90" s="235"/>
      <c r="T90" s="235"/>
      <c r="U90" s="235"/>
      <c r="V90" s="235">
        <f>SUM(V91:V91)</f>
        <v>3.2</v>
      </c>
      <c r="W90" s="235"/>
      <c r="X90" s="235"/>
      <c r="AG90" t="s">
        <v>107</v>
      </c>
    </row>
    <row r="91" spans="1:60" outlineLevel="1" x14ac:dyDescent="0.2">
      <c r="A91" s="248">
        <v>27</v>
      </c>
      <c r="B91" s="249" t="s">
        <v>220</v>
      </c>
      <c r="C91" s="259" t="s">
        <v>221</v>
      </c>
      <c r="D91" s="250" t="s">
        <v>222</v>
      </c>
      <c r="E91" s="251">
        <v>1.6944300000000001</v>
      </c>
      <c r="F91" s="252"/>
      <c r="G91" s="253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1">
        <v>0</v>
      </c>
      <c r="O91" s="231">
        <f>ROUND(E91*N91,2)</f>
        <v>0</v>
      </c>
      <c r="P91" s="231">
        <v>0</v>
      </c>
      <c r="Q91" s="231">
        <f>ROUND(E91*P91,2)</f>
        <v>0</v>
      </c>
      <c r="R91" s="231"/>
      <c r="S91" s="231" t="s">
        <v>111</v>
      </c>
      <c r="T91" s="231" t="s">
        <v>112</v>
      </c>
      <c r="U91" s="231">
        <v>1.89</v>
      </c>
      <c r="V91" s="231">
        <f>ROUND(E91*U91,2)</f>
        <v>3.2</v>
      </c>
      <c r="W91" s="231"/>
      <c r="X91" s="231" t="s">
        <v>223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224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x14ac:dyDescent="0.2">
      <c r="A92" s="236" t="s">
        <v>106</v>
      </c>
      <c r="B92" s="237" t="s">
        <v>66</v>
      </c>
      <c r="C92" s="258" t="s">
        <v>67</v>
      </c>
      <c r="D92" s="238"/>
      <c r="E92" s="239"/>
      <c r="F92" s="240"/>
      <c r="G92" s="241">
        <f>SUMIF(AG93:AG128,"&lt;&gt;NOR",G93:G128)</f>
        <v>0</v>
      </c>
      <c r="H92" s="235"/>
      <c r="I92" s="235">
        <f>SUM(I93:I128)</f>
        <v>0</v>
      </c>
      <c r="J92" s="235"/>
      <c r="K92" s="235">
        <f>SUM(K93:K128)</f>
        <v>0</v>
      </c>
      <c r="L92" s="235"/>
      <c r="M92" s="235">
        <f>SUM(M93:M128)</f>
        <v>0</v>
      </c>
      <c r="N92" s="235"/>
      <c r="O92" s="235">
        <f>SUM(O93:O128)</f>
        <v>0.08</v>
      </c>
      <c r="P92" s="235"/>
      <c r="Q92" s="235">
        <f>SUM(Q93:Q128)</f>
        <v>0.13</v>
      </c>
      <c r="R92" s="235"/>
      <c r="S92" s="235"/>
      <c r="T92" s="235"/>
      <c r="U92" s="235"/>
      <c r="V92" s="235">
        <f>SUM(V93:V128)</f>
        <v>85.15000000000002</v>
      </c>
      <c r="W92" s="235"/>
      <c r="X92" s="235"/>
      <c r="AG92" t="s">
        <v>107</v>
      </c>
    </row>
    <row r="93" spans="1:60" ht="22.5" outlineLevel="1" x14ac:dyDescent="0.2">
      <c r="A93" s="242">
        <v>28</v>
      </c>
      <c r="B93" s="243" t="s">
        <v>225</v>
      </c>
      <c r="C93" s="260" t="s">
        <v>226</v>
      </c>
      <c r="D93" s="244" t="s">
        <v>110</v>
      </c>
      <c r="E93" s="245">
        <v>4</v>
      </c>
      <c r="F93" s="246"/>
      <c r="G93" s="247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 t="s">
        <v>111</v>
      </c>
      <c r="T93" s="231" t="s">
        <v>112</v>
      </c>
      <c r="U93" s="231">
        <v>1.45</v>
      </c>
      <c r="V93" s="231">
        <f>ROUND(E93*U93,2)</f>
        <v>5.8</v>
      </c>
      <c r="W93" s="231"/>
      <c r="X93" s="231" t="s">
        <v>113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114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61" t="s">
        <v>227</v>
      </c>
      <c r="D94" s="233"/>
      <c r="E94" s="234">
        <v>2</v>
      </c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124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61" t="s">
        <v>152</v>
      </c>
      <c r="D95" s="233"/>
      <c r="E95" s="234">
        <v>2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1"/>
      <c r="Z95" s="211"/>
      <c r="AA95" s="211"/>
      <c r="AB95" s="211"/>
      <c r="AC95" s="211"/>
      <c r="AD95" s="211"/>
      <c r="AE95" s="211"/>
      <c r="AF95" s="211"/>
      <c r="AG95" s="211" t="s">
        <v>124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2">
        <v>29</v>
      </c>
      <c r="B96" s="243" t="s">
        <v>228</v>
      </c>
      <c r="C96" s="260" t="s">
        <v>229</v>
      </c>
      <c r="D96" s="244" t="s">
        <v>110</v>
      </c>
      <c r="E96" s="245">
        <v>8</v>
      </c>
      <c r="F96" s="246"/>
      <c r="G96" s="247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21</v>
      </c>
      <c r="M96" s="231">
        <f>G96*(1+L96/100)</f>
        <v>0</v>
      </c>
      <c r="N96" s="231">
        <v>0</v>
      </c>
      <c r="O96" s="231">
        <f>ROUND(E96*N96,2)</f>
        <v>0</v>
      </c>
      <c r="P96" s="231">
        <v>0</v>
      </c>
      <c r="Q96" s="231">
        <f>ROUND(E96*P96,2)</f>
        <v>0</v>
      </c>
      <c r="R96" s="231"/>
      <c r="S96" s="231" t="s">
        <v>111</v>
      </c>
      <c r="T96" s="231" t="s">
        <v>112</v>
      </c>
      <c r="U96" s="231">
        <v>1.56</v>
      </c>
      <c r="V96" s="231">
        <f>ROUND(E96*U96,2)</f>
        <v>12.48</v>
      </c>
      <c r="W96" s="231"/>
      <c r="X96" s="231" t="s">
        <v>113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114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61" t="s">
        <v>230</v>
      </c>
      <c r="D97" s="233"/>
      <c r="E97" s="234">
        <v>8</v>
      </c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1"/>
      <c r="Z97" s="211"/>
      <c r="AA97" s="211"/>
      <c r="AB97" s="211"/>
      <c r="AC97" s="211"/>
      <c r="AD97" s="211"/>
      <c r="AE97" s="211"/>
      <c r="AF97" s="211"/>
      <c r="AG97" s="211" t="s">
        <v>124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2">
        <v>30</v>
      </c>
      <c r="B98" s="243" t="s">
        <v>231</v>
      </c>
      <c r="C98" s="260" t="s">
        <v>232</v>
      </c>
      <c r="D98" s="244" t="s">
        <v>110</v>
      </c>
      <c r="E98" s="245">
        <v>1</v>
      </c>
      <c r="F98" s="246"/>
      <c r="G98" s="247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21</v>
      </c>
      <c r="M98" s="231">
        <f>G98*(1+L98/100)</f>
        <v>0</v>
      </c>
      <c r="N98" s="231">
        <v>0</v>
      </c>
      <c r="O98" s="231">
        <f>ROUND(E98*N98,2)</f>
        <v>0</v>
      </c>
      <c r="P98" s="231">
        <v>0</v>
      </c>
      <c r="Q98" s="231">
        <f>ROUND(E98*P98,2)</f>
        <v>0</v>
      </c>
      <c r="R98" s="231"/>
      <c r="S98" s="231" t="s">
        <v>111</v>
      </c>
      <c r="T98" s="231" t="s">
        <v>112</v>
      </c>
      <c r="U98" s="231">
        <v>1.19</v>
      </c>
      <c r="V98" s="231">
        <f>ROUND(E98*U98,2)</f>
        <v>1.19</v>
      </c>
      <c r="W98" s="231"/>
      <c r="X98" s="231" t="s">
        <v>113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114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28"/>
      <c r="B99" s="229"/>
      <c r="C99" s="261" t="s">
        <v>233</v>
      </c>
      <c r="D99" s="233"/>
      <c r="E99" s="234">
        <v>1</v>
      </c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11"/>
      <c r="Z99" s="211"/>
      <c r="AA99" s="211"/>
      <c r="AB99" s="211"/>
      <c r="AC99" s="211"/>
      <c r="AD99" s="211"/>
      <c r="AE99" s="211"/>
      <c r="AF99" s="211"/>
      <c r="AG99" s="211" t="s">
        <v>124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2">
        <v>31</v>
      </c>
      <c r="B100" s="243" t="s">
        <v>234</v>
      </c>
      <c r="C100" s="260" t="s">
        <v>235</v>
      </c>
      <c r="D100" s="244" t="s">
        <v>110</v>
      </c>
      <c r="E100" s="245">
        <v>19</v>
      </c>
      <c r="F100" s="246"/>
      <c r="G100" s="247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1.8E-3</v>
      </c>
      <c r="Q100" s="231">
        <f>ROUND(E100*P100,2)</f>
        <v>0.03</v>
      </c>
      <c r="R100" s="231"/>
      <c r="S100" s="231" t="s">
        <v>111</v>
      </c>
      <c r="T100" s="231" t="s">
        <v>112</v>
      </c>
      <c r="U100" s="231">
        <v>0.11</v>
      </c>
      <c r="V100" s="231">
        <f>ROUND(E100*U100,2)</f>
        <v>2.09</v>
      </c>
      <c r="W100" s="231"/>
      <c r="X100" s="231" t="s">
        <v>113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114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61" t="s">
        <v>236</v>
      </c>
      <c r="D101" s="233"/>
      <c r="E101" s="234">
        <v>6</v>
      </c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124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61" t="s">
        <v>237</v>
      </c>
      <c r="D102" s="233"/>
      <c r="E102" s="234">
        <v>13</v>
      </c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124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ht="22.5" outlineLevel="1" x14ac:dyDescent="0.2">
      <c r="A103" s="242">
        <v>32</v>
      </c>
      <c r="B103" s="243" t="s">
        <v>238</v>
      </c>
      <c r="C103" s="260" t="s">
        <v>239</v>
      </c>
      <c r="D103" s="244" t="s">
        <v>110</v>
      </c>
      <c r="E103" s="245">
        <v>45</v>
      </c>
      <c r="F103" s="246"/>
      <c r="G103" s="247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21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 t="s">
        <v>111</v>
      </c>
      <c r="T103" s="231" t="s">
        <v>112</v>
      </c>
      <c r="U103" s="231">
        <v>0.08</v>
      </c>
      <c r="V103" s="231">
        <f>ROUND(E103*U103,2)</f>
        <v>3.6</v>
      </c>
      <c r="W103" s="231"/>
      <c r="X103" s="231" t="s">
        <v>113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114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62" t="s">
        <v>240</v>
      </c>
      <c r="D104" s="254"/>
      <c r="E104" s="254"/>
      <c r="F104" s="254"/>
      <c r="G104" s="254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141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48">
        <v>33</v>
      </c>
      <c r="B105" s="249" t="s">
        <v>241</v>
      </c>
      <c r="C105" s="259" t="s">
        <v>242</v>
      </c>
      <c r="D105" s="250" t="s">
        <v>110</v>
      </c>
      <c r="E105" s="251">
        <v>45</v>
      </c>
      <c r="F105" s="252"/>
      <c r="G105" s="253">
        <f>ROUND(E105*F105,2)</f>
        <v>0</v>
      </c>
      <c r="H105" s="232"/>
      <c r="I105" s="231">
        <f>ROUND(E105*H105,2)</f>
        <v>0</v>
      </c>
      <c r="J105" s="232"/>
      <c r="K105" s="231">
        <f>ROUND(E105*J105,2)</f>
        <v>0</v>
      </c>
      <c r="L105" s="231">
        <v>21</v>
      </c>
      <c r="M105" s="231">
        <f>G105*(1+L105/100)</f>
        <v>0</v>
      </c>
      <c r="N105" s="231">
        <v>0</v>
      </c>
      <c r="O105" s="231">
        <f>ROUND(E105*N105,2)</f>
        <v>0</v>
      </c>
      <c r="P105" s="231">
        <v>0</v>
      </c>
      <c r="Q105" s="231">
        <f>ROUND(E105*P105,2)</f>
        <v>0</v>
      </c>
      <c r="R105" s="231"/>
      <c r="S105" s="231" t="s">
        <v>111</v>
      </c>
      <c r="T105" s="231" t="s">
        <v>112</v>
      </c>
      <c r="U105" s="231">
        <v>0.78</v>
      </c>
      <c r="V105" s="231">
        <f>ROUND(E105*U105,2)</f>
        <v>35.1</v>
      </c>
      <c r="W105" s="231"/>
      <c r="X105" s="231" t="s">
        <v>113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114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48">
        <v>34</v>
      </c>
      <c r="B106" s="249" t="s">
        <v>243</v>
      </c>
      <c r="C106" s="259" t="s">
        <v>244</v>
      </c>
      <c r="D106" s="250" t="s">
        <v>110</v>
      </c>
      <c r="E106" s="251">
        <v>19</v>
      </c>
      <c r="F106" s="252"/>
      <c r="G106" s="253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1">
        <v>1.0000000000000001E-5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 t="s">
        <v>111</v>
      </c>
      <c r="T106" s="231" t="s">
        <v>112</v>
      </c>
      <c r="U106" s="231">
        <v>0.28000000000000003</v>
      </c>
      <c r="V106" s="231">
        <f>ROUND(E106*U106,2)</f>
        <v>5.32</v>
      </c>
      <c r="W106" s="231"/>
      <c r="X106" s="231" t="s">
        <v>113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114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ht="22.5" outlineLevel="1" x14ac:dyDescent="0.2">
      <c r="A107" s="242">
        <v>35</v>
      </c>
      <c r="B107" s="243" t="s">
        <v>245</v>
      </c>
      <c r="C107" s="260" t="s">
        <v>246</v>
      </c>
      <c r="D107" s="244" t="s">
        <v>110</v>
      </c>
      <c r="E107" s="245">
        <v>6</v>
      </c>
      <c r="F107" s="246"/>
      <c r="G107" s="247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 t="s">
        <v>135</v>
      </c>
      <c r="T107" s="231" t="s">
        <v>112</v>
      </c>
      <c r="U107" s="231">
        <v>1.63</v>
      </c>
      <c r="V107" s="231">
        <f>ROUND(E107*U107,2)</f>
        <v>9.7799999999999994</v>
      </c>
      <c r="W107" s="231"/>
      <c r="X107" s="231" t="s">
        <v>113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114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61" t="s">
        <v>247</v>
      </c>
      <c r="D108" s="233"/>
      <c r="E108" s="234">
        <v>3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124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28"/>
      <c r="B109" s="229"/>
      <c r="C109" s="261" t="s">
        <v>248</v>
      </c>
      <c r="D109" s="233"/>
      <c r="E109" s="234">
        <v>3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124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42">
        <v>36</v>
      </c>
      <c r="B110" s="243" t="s">
        <v>249</v>
      </c>
      <c r="C110" s="260" t="s">
        <v>250</v>
      </c>
      <c r="D110" s="244" t="s">
        <v>110</v>
      </c>
      <c r="E110" s="245">
        <v>45</v>
      </c>
      <c r="F110" s="246"/>
      <c r="G110" s="247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21</v>
      </c>
      <c r="M110" s="231">
        <f>G110*(1+L110/100)</f>
        <v>0</v>
      </c>
      <c r="N110" s="231">
        <v>0</v>
      </c>
      <c r="O110" s="231">
        <f>ROUND(E110*N110,2)</f>
        <v>0</v>
      </c>
      <c r="P110" s="231">
        <v>2.2300000000000002E-3</v>
      </c>
      <c r="Q110" s="231">
        <f>ROUND(E110*P110,2)</f>
        <v>0.1</v>
      </c>
      <c r="R110" s="231"/>
      <c r="S110" s="231" t="s">
        <v>135</v>
      </c>
      <c r="T110" s="231" t="s">
        <v>112</v>
      </c>
      <c r="U110" s="231">
        <v>0.15</v>
      </c>
      <c r="V110" s="231">
        <f>ROUND(E110*U110,2)</f>
        <v>6.75</v>
      </c>
      <c r="W110" s="231"/>
      <c r="X110" s="231" t="s">
        <v>113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114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61" t="s">
        <v>251</v>
      </c>
      <c r="D111" s="233"/>
      <c r="E111" s="234">
        <v>45</v>
      </c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124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 x14ac:dyDescent="0.2">
      <c r="A112" s="242">
        <v>37</v>
      </c>
      <c r="B112" s="243" t="s">
        <v>252</v>
      </c>
      <c r="C112" s="260" t="s">
        <v>253</v>
      </c>
      <c r="D112" s="244" t="s">
        <v>110</v>
      </c>
      <c r="E112" s="245">
        <v>19</v>
      </c>
      <c r="F112" s="246"/>
      <c r="G112" s="247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21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1"/>
      <c r="S112" s="231" t="s">
        <v>135</v>
      </c>
      <c r="T112" s="231" t="s">
        <v>112</v>
      </c>
      <c r="U112" s="231">
        <v>0.16</v>
      </c>
      <c r="V112" s="231">
        <f>ROUND(E112*U112,2)</f>
        <v>3.04</v>
      </c>
      <c r="W112" s="231"/>
      <c r="X112" s="231" t="s">
        <v>113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114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62" t="s">
        <v>240</v>
      </c>
      <c r="D113" s="254"/>
      <c r="E113" s="254"/>
      <c r="F113" s="254"/>
      <c r="G113" s="254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141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42">
        <v>38</v>
      </c>
      <c r="B114" s="243" t="s">
        <v>254</v>
      </c>
      <c r="C114" s="260" t="s">
        <v>255</v>
      </c>
      <c r="D114" s="244" t="s">
        <v>110</v>
      </c>
      <c r="E114" s="245">
        <v>44</v>
      </c>
      <c r="F114" s="246"/>
      <c r="G114" s="247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1">
        <v>8.0000000000000004E-4</v>
      </c>
      <c r="O114" s="231">
        <f>ROUND(E114*N114,2)</f>
        <v>0.04</v>
      </c>
      <c r="P114" s="231">
        <v>0</v>
      </c>
      <c r="Q114" s="231">
        <f>ROUND(E114*P114,2)</f>
        <v>0</v>
      </c>
      <c r="R114" s="231" t="s">
        <v>117</v>
      </c>
      <c r="S114" s="231" t="s">
        <v>111</v>
      </c>
      <c r="T114" s="231" t="s">
        <v>112</v>
      </c>
      <c r="U114" s="231">
        <v>0</v>
      </c>
      <c r="V114" s="231">
        <f>ROUND(E114*U114,2)</f>
        <v>0</v>
      </c>
      <c r="W114" s="231"/>
      <c r="X114" s="231" t="s">
        <v>119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120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28"/>
      <c r="B115" s="229"/>
      <c r="C115" s="262" t="s">
        <v>256</v>
      </c>
      <c r="D115" s="254"/>
      <c r="E115" s="254"/>
      <c r="F115" s="254"/>
      <c r="G115" s="254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141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28"/>
      <c r="B116" s="229"/>
      <c r="C116" s="261" t="s">
        <v>257</v>
      </c>
      <c r="D116" s="233"/>
      <c r="E116" s="234">
        <v>18</v>
      </c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1"/>
      <c r="U116" s="231"/>
      <c r="V116" s="231"/>
      <c r="W116" s="231"/>
      <c r="X116" s="231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124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28"/>
      <c r="B117" s="229"/>
      <c r="C117" s="261" t="s">
        <v>258</v>
      </c>
      <c r="D117" s="233"/>
      <c r="E117" s="234">
        <v>26</v>
      </c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124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42">
        <v>39</v>
      </c>
      <c r="B118" s="243" t="s">
        <v>259</v>
      </c>
      <c r="C118" s="260" t="s">
        <v>260</v>
      </c>
      <c r="D118" s="244" t="s">
        <v>110</v>
      </c>
      <c r="E118" s="245">
        <v>1</v>
      </c>
      <c r="F118" s="246"/>
      <c r="G118" s="247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21</v>
      </c>
      <c r="M118" s="231">
        <f>G118*(1+L118/100)</f>
        <v>0</v>
      </c>
      <c r="N118" s="231">
        <v>1.67E-3</v>
      </c>
      <c r="O118" s="231">
        <f>ROUND(E118*N118,2)</f>
        <v>0</v>
      </c>
      <c r="P118" s="231">
        <v>0</v>
      </c>
      <c r="Q118" s="231">
        <f>ROUND(E118*P118,2)</f>
        <v>0</v>
      </c>
      <c r="R118" s="231" t="s">
        <v>117</v>
      </c>
      <c r="S118" s="231" t="s">
        <v>111</v>
      </c>
      <c r="T118" s="231" t="s">
        <v>118</v>
      </c>
      <c r="U118" s="231">
        <v>0</v>
      </c>
      <c r="V118" s="231">
        <f>ROUND(E118*U118,2)</f>
        <v>0</v>
      </c>
      <c r="W118" s="231"/>
      <c r="X118" s="231" t="s">
        <v>119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120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28"/>
      <c r="B119" s="229"/>
      <c r="C119" s="262" t="s">
        <v>256</v>
      </c>
      <c r="D119" s="254"/>
      <c r="E119" s="254"/>
      <c r="F119" s="254"/>
      <c r="G119" s="254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141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28"/>
      <c r="B120" s="229"/>
      <c r="C120" s="261" t="s">
        <v>136</v>
      </c>
      <c r="D120" s="233"/>
      <c r="E120" s="234">
        <v>1</v>
      </c>
      <c r="F120" s="231"/>
      <c r="G120" s="231"/>
      <c r="H120" s="231"/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1"/>
      <c r="U120" s="231"/>
      <c r="V120" s="231"/>
      <c r="W120" s="231"/>
      <c r="X120" s="23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124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48">
        <v>40</v>
      </c>
      <c r="B121" s="249" t="s">
        <v>261</v>
      </c>
      <c r="C121" s="259" t="s">
        <v>262</v>
      </c>
      <c r="D121" s="250" t="s">
        <v>110</v>
      </c>
      <c r="E121" s="251">
        <v>19</v>
      </c>
      <c r="F121" s="252"/>
      <c r="G121" s="253">
        <f>ROUND(E121*F121,2)</f>
        <v>0</v>
      </c>
      <c r="H121" s="232"/>
      <c r="I121" s="231">
        <f>ROUND(E121*H121,2)</f>
        <v>0</v>
      </c>
      <c r="J121" s="232"/>
      <c r="K121" s="231">
        <f>ROUND(E121*J121,2)</f>
        <v>0</v>
      </c>
      <c r="L121" s="231">
        <v>21</v>
      </c>
      <c r="M121" s="231">
        <f>G121*(1+L121/100)</f>
        <v>0</v>
      </c>
      <c r="N121" s="231">
        <v>4.4000000000000002E-4</v>
      </c>
      <c r="O121" s="231">
        <f>ROUND(E121*N121,2)</f>
        <v>0.01</v>
      </c>
      <c r="P121" s="231">
        <v>0</v>
      </c>
      <c r="Q121" s="231">
        <f>ROUND(E121*P121,2)</f>
        <v>0</v>
      </c>
      <c r="R121" s="231" t="s">
        <v>117</v>
      </c>
      <c r="S121" s="231" t="s">
        <v>111</v>
      </c>
      <c r="T121" s="231" t="s">
        <v>111</v>
      </c>
      <c r="U121" s="231">
        <v>0</v>
      </c>
      <c r="V121" s="231">
        <f>ROUND(E121*U121,2)</f>
        <v>0</v>
      </c>
      <c r="W121" s="231"/>
      <c r="X121" s="231" t="s">
        <v>119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120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42">
        <v>41</v>
      </c>
      <c r="B122" s="243" t="s">
        <v>263</v>
      </c>
      <c r="C122" s="260" t="s">
        <v>264</v>
      </c>
      <c r="D122" s="244" t="s">
        <v>110</v>
      </c>
      <c r="E122" s="245">
        <v>15</v>
      </c>
      <c r="F122" s="246"/>
      <c r="G122" s="247">
        <f>ROUND(E122*F122,2)</f>
        <v>0</v>
      </c>
      <c r="H122" s="232"/>
      <c r="I122" s="231">
        <f>ROUND(E122*H122,2)</f>
        <v>0</v>
      </c>
      <c r="J122" s="232"/>
      <c r="K122" s="231">
        <f>ROUND(E122*J122,2)</f>
        <v>0</v>
      </c>
      <c r="L122" s="231">
        <v>21</v>
      </c>
      <c r="M122" s="231">
        <f>G122*(1+L122/100)</f>
        <v>0</v>
      </c>
      <c r="N122" s="231">
        <v>1.6100000000000001E-3</v>
      </c>
      <c r="O122" s="231">
        <f>ROUND(E122*N122,2)</f>
        <v>0.02</v>
      </c>
      <c r="P122" s="231">
        <v>0</v>
      </c>
      <c r="Q122" s="231">
        <f>ROUND(E122*P122,2)</f>
        <v>0</v>
      </c>
      <c r="R122" s="231" t="s">
        <v>117</v>
      </c>
      <c r="S122" s="231" t="s">
        <v>111</v>
      </c>
      <c r="T122" s="231" t="s">
        <v>118</v>
      </c>
      <c r="U122" s="231">
        <v>0</v>
      </c>
      <c r="V122" s="231">
        <f>ROUND(E122*U122,2)</f>
        <v>0</v>
      </c>
      <c r="W122" s="231"/>
      <c r="X122" s="231" t="s">
        <v>119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120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61" t="s">
        <v>247</v>
      </c>
      <c r="D123" s="233"/>
      <c r="E123" s="234">
        <v>3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124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28"/>
      <c r="B124" s="229"/>
      <c r="C124" s="261" t="s">
        <v>265</v>
      </c>
      <c r="D124" s="233"/>
      <c r="E124" s="234">
        <v>12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124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42">
        <v>42</v>
      </c>
      <c r="B125" s="243" t="s">
        <v>266</v>
      </c>
      <c r="C125" s="260" t="s">
        <v>267</v>
      </c>
      <c r="D125" s="244" t="s">
        <v>110</v>
      </c>
      <c r="E125" s="245">
        <v>4</v>
      </c>
      <c r="F125" s="246"/>
      <c r="G125" s="247">
        <f>ROUND(E125*F125,2)</f>
        <v>0</v>
      </c>
      <c r="H125" s="232"/>
      <c r="I125" s="231">
        <f>ROUND(E125*H125,2)</f>
        <v>0</v>
      </c>
      <c r="J125" s="232"/>
      <c r="K125" s="231">
        <f>ROUND(E125*J125,2)</f>
        <v>0</v>
      </c>
      <c r="L125" s="231">
        <v>21</v>
      </c>
      <c r="M125" s="231">
        <f>G125*(1+L125/100)</f>
        <v>0</v>
      </c>
      <c r="N125" s="231">
        <v>1.81E-3</v>
      </c>
      <c r="O125" s="231">
        <f>ROUND(E125*N125,2)</f>
        <v>0.01</v>
      </c>
      <c r="P125" s="231">
        <v>0</v>
      </c>
      <c r="Q125" s="231">
        <f>ROUND(E125*P125,2)</f>
        <v>0</v>
      </c>
      <c r="R125" s="231" t="s">
        <v>117</v>
      </c>
      <c r="S125" s="231" t="s">
        <v>111</v>
      </c>
      <c r="T125" s="231" t="s">
        <v>118</v>
      </c>
      <c r="U125" s="231">
        <v>0</v>
      </c>
      <c r="V125" s="231">
        <f>ROUND(E125*U125,2)</f>
        <v>0</v>
      </c>
      <c r="W125" s="231"/>
      <c r="X125" s="231" t="s">
        <v>119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120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61" t="s">
        <v>268</v>
      </c>
      <c r="D126" s="233"/>
      <c r="E126" s="234">
        <v>3</v>
      </c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3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124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28"/>
      <c r="B127" s="229"/>
      <c r="C127" s="261" t="s">
        <v>269</v>
      </c>
      <c r="D127" s="233"/>
      <c r="E127" s="234">
        <v>1</v>
      </c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124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>
        <v>43</v>
      </c>
      <c r="B128" s="229" t="s">
        <v>270</v>
      </c>
      <c r="C128" s="264" t="s">
        <v>271</v>
      </c>
      <c r="D128" s="230" t="s">
        <v>0</v>
      </c>
      <c r="E128" s="256"/>
      <c r="F128" s="232"/>
      <c r="G128" s="231">
        <f>ROUND(E128*F128,2)</f>
        <v>0</v>
      </c>
      <c r="H128" s="232"/>
      <c r="I128" s="231">
        <f>ROUND(E128*H128,2)</f>
        <v>0</v>
      </c>
      <c r="J128" s="232"/>
      <c r="K128" s="231">
        <f>ROUND(E128*J128,2)</f>
        <v>0</v>
      </c>
      <c r="L128" s="231">
        <v>21</v>
      </c>
      <c r="M128" s="231">
        <f>G128*(1+L128/100)</f>
        <v>0</v>
      </c>
      <c r="N128" s="231">
        <v>0</v>
      </c>
      <c r="O128" s="231">
        <f>ROUND(E128*N128,2)</f>
        <v>0</v>
      </c>
      <c r="P128" s="231">
        <v>0</v>
      </c>
      <c r="Q128" s="231">
        <f>ROUND(E128*P128,2)</f>
        <v>0</v>
      </c>
      <c r="R128" s="231"/>
      <c r="S128" s="231" t="s">
        <v>111</v>
      </c>
      <c r="T128" s="231" t="s">
        <v>112</v>
      </c>
      <c r="U128" s="231">
        <v>0</v>
      </c>
      <c r="V128" s="231">
        <f>ROUND(E128*U128,2)</f>
        <v>0</v>
      </c>
      <c r="W128" s="231"/>
      <c r="X128" s="231" t="s">
        <v>223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224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x14ac:dyDescent="0.2">
      <c r="A129" s="236" t="s">
        <v>106</v>
      </c>
      <c r="B129" s="237" t="s">
        <v>68</v>
      </c>
      <c r="C129" s="258" t="s">
        <v>69</v>
      </c>
      <c r="D129" s="238"/>
      <c r="E129" s="239"/>
      <c r="F129" s="240"/>
      <c r="G129" s="241">
        <f>SUMIF(AG130:AG136,"&lt;&gt;NOR",G130:G136)</f>
        <v>0</v>
      </c>
      <c r="H129" s="235"/>
      <c r="I129" s="235">
        <f>SUM(I130:I136)</f>
        <v>0</v>
      </c>
      <c r="J129" s="235"/>
      <c r="K129" s="235">
        <f>SUM(K130:K136)</f>
        <v>0</v>
      </c>
      <c r="L129" s="235"/>
      <c r="M129" s="235">
        <f>SUM(M130:M136)</f>
        <v>0</v>
      </c>
      <c r="N129" s="235"/>
      <c r="O129" s="235">
        <f>SUM(O130:O136)</f>
        <v>0.04</v>
      </c>
      <c r="P129" s="235"/>
      <c r="Q129" s="235">
        <f>SUM(Q130:Q136)</f>
        <v>0</v>
      </c>
      <c r="R129" s="235"/>
      <c r="S129" s="235"/>
      <c r="T129" s="235"/>
      <c r="U129" s="235"/>
      <c r="V129" s="235">
        <f>SUM(V130:V136)</f>
        <v>18.899999999999999</v>
      </c>
      <c r="W129" s="235"/>
      <c r="X129" s="235"/>
      <c r="AG129" t="s">
        <v>107</v>
      </c>
    </row>
    <row r="130" spans="1:60" outlineLevel="1" x14ac:dyDescent="0.2">
      <c r="A130" s="242">
        <v>44</v>
      </c>
      <c r="B130" s="243" t="s">
        <v>272</v>
      </c>
      <c r="C130" s="260" t="s">
        <v>273</v>
      </c>
      <c r="D130" s="244" t="s">
        <v>110</v>
      </c>
      <c r="E130" s="245">
        <v>42</v>
      </c>
      <c r="F130" s="246"/>
      <c r="G130" s="247">
        <f>ROUND(E130*F130,2)</f>
        <v>0</v>
      </c>
      <c r="H130" s="232"/>
      <c r="I130" s="231">
        <f>ROUND(E130*H130,2)</f>
        <v>0</v>
      </c>
      <c r="J130" s="232"/>
      <c r="K130" s="231">
        <f>ROUND(E130*J130,2)</f>
        <v>0</v>
      </c>
      <c r="L130" s="231">
        <v>21</v>
      </c>
      <c r="M130" s="231">
        <f>G130*(1+L130/100)</f>
        <v>0</v>
      </c>
      <c r="N130" s="231">
        <v>1.0000000000000001E-5</v>
      </c>
      <c r="O130" s="231">
        <f>ROUND(E130*N130,2)</f>
        <v>0</v>
      </c>
      <c r="P130" s="231">
        <v>0</v>
      </c>
      <c r="Q130" s="231">
        <f>ROUND(E130*P130,2)</f>
        <v>0</v>
      </c>
      <c r="R130" s="231"/>
      <c r="S130" s="231" t="s">
        <v>111</v>
      </c>
      <c r="T130" s="231" t="s">
        <v>112</v>
      </c>
      <c r="U130" s="231">
        <v>0.45</v>
      </c>
      <c r="V130" s="231">
        <f>ROUND(E130*U130,2)</f>
        <v>18.899999999999999</v>
      </c>
      <c r="W130" s="231"/>
      <c r="X130" s="231" t="s">
        <v>113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114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28"/>
      <c r="B131" s="229"/>
      <c r="C131" s="262" t="s">
        <v>274</v>
      </c>
      <c r="D131" s="254"/>
      <c r="E131" s="254"/>
      <c r="F131" s="254"/>
      <c r="G131" s="254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1"/>
      <c r="V131" s="231"/>
      <c r="W131" s="231"/>
      <c r="X131" s="23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141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61" t="s">
        <v>275</v>
      </c>
      <c r="D132" s="233"/>
      <c r="E132" s="234">
        <v>42</v>
      </c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1"/>
      <c r="U132" s="231"/>
      <c r="V132" s="231"/>
      <c r="W132" s="231"/>
      <c r="X132" s="231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124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42">
        <v>45</v>
      </c>
      <c r="B133" s="243" t="s">
        <v>276</v>
      </c>
      <c r="C133" s="260" t="s">
        <v>277</v>
      </c>
      <c r="D133" s="244" t="s">
        <v>110</v>
      </c>
      <c r="E133" s="245">
        <v>15</v>
      </c>
      <c r="F133" s="246"/>
      <c r="G133" s="247">
        <f>ROUND(E133*F133,2)</f>
        <v>0</v>
      </c>
      <c r="H133" s="232"/>
      <c r="I133" s="231">
        <f>ROUND(E133*H133,2)</f>
        <v>0</v>
      </c>
      <c r="J133" s="232"/>
      <c r="K133" s="231">
        <f>ROUND(E133*J133,2)</f>
        <v>0</v>
      </c>
      <c r="L133" s="231">
        <v>21</v>
      </c>
      <c r="M133" s="231">
        <f>G133*(1+L133/100)</f>
        <v>0</v>
      </c>
      <c r="N133" s="231">
        <v>2.7499999999999998E-3</v>
      </c>
      <c r="O133" s="231">
        <f>ROUND(E133*N133,2)</f>
        <v>0.04</v>
      </c>
      <c r="P133" s="231">
        <v>0</v>
      </c>
      <c r="Q133" s="231">
        <f>ROUND(E133*P133,2)</f>
        <v>0</v>
      </c>
      <c r="R133" s="231" t="s">
        <v>117</v>
      </c>
      <c r="S133" s="231" t="s">
        <v>111</v>
      </c>
      <c r="T133" s="231" t="s">
        <v>112</v>
      </c>
      <c r="U133" s="231">
        <v>0</v>
      </c>
      <c r="V133" s="231">
        <f>ROUND(E133*U133,2)</f>
        <v>0</v>
      </c>
      <c r="W133" s="231"/>
      <c r="X133" s="231" t="s">
        <v>119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120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61" t="s">
        <v>278</v>
      </c>
      <c r="D134" s="233"/>
      <c r="E134" s="234">
        <v>4</v>
      </c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231"/>
      <c r="Q134" s="231"/>
      <c r="R134" s="231"/>
      <c r="S134" s="231"/>
      <c r="T134" s="231"/>
      <c r="U134" s="231"/>
      <c r="V134" s="231"/>
      <c r="W134" s="231"/>
      <c r="X134" s="231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124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61" t="s">
        <v>279</v>
      </c>
      <c r="D135" s="233"/>
      <c r="E135" s="234">
        <v>11</v>
      </c>
      <c r="F135" s="231"/>
      <c r="G135" s="231"/>
      <c r="H135" s="231"/>
      <c r="I135" s="231"/>
      <c r="J135" s="231"/>
      <c r="K135" s="231"/>
      <c r="L135" s="231"/>
      <c r="M135" s="231"/>
      <c r="N135" s="231"/>
      <c r="O135" s="231"/>
      <c r="P135" s="231"/>
      <c r="Q135" s="231"/>
      <c r="R135" s="231"/>
      <c r="S135" s="231"/>
      <c r="T135" s="231"/>
      <c r="U135" s="231"/>
      <c r="V135" s="231"/>
      <c r="W135" s="231"/>
      <c r="X135" s="23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124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>
        <v>46</v>
      </c>
      <c r="B136" s="229" t="s">
        <v>280</v>
      </c>
      <c r="C136" s="264" t="s">
        <v>281</v>
      </c>
      <c r="D136" s="230" t="s">
        <v>0</v>
      </c>
      <c r="E136" s="256"/>
      <c r="F136" s="232"/>
      <c r="G136" s="231">
        <f>ROUND(E136*F136,2)</f>
        <v>0</v>
      </c>
      <c r="H136" s="232"/>
      <c r="I136" s="231">
        <f>ROUND(E136*H136,2)</f>
        <v>0</v>
      </c>
      <c r="J136" s="232"/>
      <c r="K136" s="231">
        <f>ROUND(E136*J136,2)</f>
        <v>0</v>
      </c>
      <c r="L136" s="231">
        <v>21</v>
      </c>
      <c r="M136" s="231">
        <f>G136*(1+L136/100)</f>
        <v>0</v>
      </c>
      <c r="N136" s="231">
        <v>0</v>
      </c>
      <c r="O136" s="231">
        <f>ROUND(E136*N136,2)</f>
        <v>0</v>
      </c>
      <c r="P136" s="231">
        <v>0</v>
      </c>
      <c r="Q136" s="231">
        <f>ROUND(E136*P136,2)</f>
        <v>0</v>
      </c>
      <c r="R136" s="231"/>
      <c r="S136" s="231" t="s">
        <v>111</v>
      </c>
      <c r="T136" s="231" t="s">
        <v>112</v>
      </c>
      <c r="U136" s="231">
        <v>0</v>
      </c>
      <c r="V136" s="231">
        <f>ROUND(E136*U136,2)</f>
        <v>0</v>
      </c>
      <c r="W136" s="231"/>
      <c r="X136" s="231" t="s">
        <v>223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224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x14ac:dyDescent="0.2">
      <c r="A137" s="236" t="s">
        <v>106</v>
      </c>
      <c r="B137" s="237" t="s">
        <v>70</v>
      </c>
      <c r="C137" s="258" t="s">
        <v>71</v>
      </c>
      <c r="D137" s="238"/>
      <c r="E137" s="239"/>
      <c r="F137" s="240"/>
      <c r="G137" s="241">
        <f>SUMIF(AG138:AG145,"&lt;&gt;NOR",G138:G145)</f>
        <v>0</v>
      </c>
      <c r="H137" s="235"/>
      <c r="I137" s="235">
        <f>SUM(I138:I145)</f>
        <v>0</v>
      </c>
      <c r="J137" s="235"/>
      <c r="K137" s="235">
        <f>SUM(K138:K145)</f>
        <v>0</v>
      </c>
      <c r="L137" s="235"/>
      <c r="M137" s="235">
        <f>SUM(M138:M145)</f>
        <v>0</v>
      </c>
      <c r="N137" s="235"/>
      <c r="O137" s="235">
        <f>SUM(O138:O145)</f>
        <v>0.01</v>
      </c>
      <c r="P137" s="235"/>
      <c r="Q137" s="235">
        <f>SUM(Q138:Q145)</f>
        <v>0</v>
      </c>
      <c r="R137" s="235"/>
      <c r="S137" s="235"/>
      <c r="T137" s="235"/>
      <c r="U137" s="235"/>
      <c r="V137" s="235">
        <f>SUM(V138:V145)</f>
        <v>3.13</v>
      </c>
      <c r="W137" s="235"/>
      <c r="X137" s="235"/>
      <c r="AG137" t="s">
        <v>107</v>
      </c>
    </row>
    <row r="138" spans="1:60" outlineLevel="1" x14ac:dyDescent="0.2">
      <c r="A138" s="248">
        <v>47</v>
      </c>
      <c r="B138" s="249" t="s">
        <v>282</v>
      </c>
      <c r="C138" s="259" t="s">
        <v>283</v>
      </c>
      <c r="D138" s="250" t="s">
        <v>127</v>
      </c>
      <c r="E138" s="251">
        <v>4</v>
      </c>
      <c r="F138" s="252"/>
      <c r="G138" s="253">
        <f>ROUND(E138*F138,2)</f>
        <v>0</v>
      </c>
      <c r="H138" s="232"/>
      <c r="I138" s="231">
        <f>ROUND(E138*H138,2)</f>
        <v>0</v>
      </c>
      <c r="J138" s="232"/>
      <c r="K138" s="231">
        <f>ROUND(E138*J138,2)</f>
        <v>0</v>
      </c>
      <c r="L138" s="231">
        <v>21</v>
      </c>
      <c r="M138" s="231">
        <f>G138*(1+L138/100)</f>
        <v>0</v>
      </c>
      <c r="N138" s="231">
        <v>2.0000000000000002E-5</v>
      </c>
      <c r="O138" s="231">
        <f>ROUND(E138*N138,2)</f>
        <v>0</v>
      </c>
      <c r="P138" s="231">
        <v>0</v>
      </c>
      <c r="Q138" s="231">
        <f>ROUND(E138*P138,2)</f>
        <v>0</v>
      </c>
      <c r="R138" s="231"/>
      <c r="S138" s="231" t="s">
        <v>111</v>
      </c>
      <c r="T138" s="231" t="s">
        <v>112</v>
      </c>
      <c r="U138" s="231">
        <v>7.2599999999999998E-2</v>
      </c>
      <c r="V138" s="231">
        <f>ROUND(E138*U138,2)</f>
        <v>0.28999999999999998</v>
      </c>
      <c r="W138" s="231"/>
      <c r="X138" s="231" t="s">
        <v>113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114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42">
        <v>48</v>
      </c>
      <c r="B139" s="243" t="s">
        <v>284</v>
      </c>
      <c r="C139" s="260" t="s">
        <v>285</v>
      </c>
      <c r="D139" s="244" t="s">
        <v>210</v>
      </c>
      <c r="E139" s="245">
        <v>3.6</v>
      </c>
      <c r="F139" s="246"/>
      <c r="G139" s="247">
        <f>ROUND(E139*F139,2)</f>
        <v>0</v>
      </c>
      <c r="H139" s="232"/>
      <c r="I139" s="231">
        <f>ROUND(E139*H139,2)</f>
        <v>0</v>
      </c>
      <c r="J139" s="232"/>
      <c r="K139" s="231">
        <f>ROUND(E139*J139,2)</f>
        <v>0</v>
      </c>
      <c r="L139" s="231">
        <v>21</v>
      </c>
      <c r="M139" s="231">
        <f>G139*(1+L139/100)</f>
        <v>0</v>
      </c>
      <c r="N139" s="231">
        <v>0</v>
      </c>
      <c r="O139" s="231">
        <f>ROUND(E139*N139,2)</f>
        <v>0</v>
      </c>
      <c r="P139" s="231">
        <v>1E-3</v>
      </c>
      <c r="Q139" s="231">
        <f>ROUND(E139*P139,2)</f>
        <v>0</v>
      </c>
      <c r="R139" s="231"/>
      <c r="S139" s="231" t="s">
        <v>111</v>
      </c>
      <c r="T139" s="231" t="s">
        <v>112</v>
      </c>
      <c r="U139" s="231">
        <v>0.105</v>
      </c>
      <c r="V139" s="231">
        <f>ROUND(E139*U139,2)</f>
        <v>0.38</v>
      </c>
      <c r="W139" s="231"/>
      <c r="X139" s="231" t="s">
        <v>113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114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61" t="s">
        <v>286</v>
      </c>
      <c r="D140" s="233"/>
      <c r="E140" s="234">
        <v>3.6</v>
      </c>
      <c r="F140" s="231"/>
      <c r="G140" s="231"/>
      <c r="H140" s="231"/>
      <c r="I140" s="231"/>
      <c r="J140" s="231"/>
      <c r="K140" s="231"/>
      <c r="L140" s="231"/>
      <c r="M140" s="231"/>
      <c r="N140" s="231"/>
      <c r="O140" s="231"/>
      <c r="P140" s="231"/>
      <c r="Q140" s="231"/>
      <c r="R140" s="231"/>
      <c r="S140" s="231"/>
      <c r="T140" s="231"/>
      <c r="U140" s="231"/>
      <c r="V140" s="231"/>
      <c r="W140" s="231"/>
      <c r="X140" s="23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124</v>
      </c>
      <c r="AH140" s="211">
        <v>5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2.5" outlineLevel="1" x14ac:dyDescent="0.2">
      <c r="A141" s="242">
        <v>49</v>
      </c>
      <c r="B141" s="243" t="s">
        <v>287</v>
      </c>
      <c r="C141" s="260" t="s">
        <v>288</v>
      </c>
      <c r="D141" s="244" t="s">
        <v>210</v>
      </c>
      <c r="E141" s="245">
        <v>3.6</v>
      </c>
      <c r="F141" s="246"/>
      <c r="G141" s="247">
        <f>ROUND(E141*F141,2)</f>
        <v>0</v>
      </c>
      <c r="H141" s="232"/>
      <c r="I141" s="231">
        <f>ROUND(E141*H141,2)</f>
        <v>0</v>
      </c>
      <c r="J141" s="232"/>
      <c r="K141" s="231">
        <f>ROUND(E141*J141,2)</f>
        <v>0</v>
      </c>
      <c r="L141" s="231">
        <v>21</v>
      </c>
      <c r="M141" s="231">
        <f>G141*(1+L141/100)</f>
        <v>0</v>
      </c>
      <c r="N141" s="231">
        <v>2.8800000000000002E-3</v>
      </c>
      <c r="O141" s="231">
        <f>ROUND(E141*N141,2)</f>
        <v>0.01</v>
      </c>
      <c r="P141" s="231">
        <v>0</v>
      </c>
      <c r="Q141" s="231">
        <f>ROUND(E141*P141,2)</f>
        <v>0</v>
      </c>
      <c r="R141" s="231"/>
      <c r="S141" s="231" t="s">
        <v>111</v>
      </c>
      <c r="T141" s="231" t="s">
        <v>112</v>
      </c>
      <c r="U141" s="231">
        <v>0.68</v>
      </c>
      <c r="V141" s="231">
        <f>ROUND(E141*U141,2)</f>
        <v>2.4500000000000002</v>
      </c>
      <c r="W141" s="231"/>
      <c r="X141" s="231" t="s">
        <v>113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114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62" t="s">
        <v>289</v>
      </c>
      <c r="D142" s="254"/>
      <c r="E142" s="254"/>
      <c r="F142" s="254"/>
      <c r="G142" s="254"/>
      <c r="H142" s="231"/>
      <c r="I142" s="231"/>
      <c r="J142" s="231"/>
      <c r="K142" s="231"/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1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141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61" t="s">
        <v>290</v>
      </c>
      <c r="D143" s="233"/>
      <c r="E143" s="234">
        <v>3.6</v>
      </c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1"/>
      <c r="U143" s="231"/>
      <c r="V143" s="231"/>
      <c r="W143" s="231"/>
      <c r="X143" s="231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124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48">
        <v>50</v>
      </c>
      <c r="B144" s="249" t="s">
        <v>291</v>
      </c>
      <c r="C144" s="259" t="s">
        <v>292</v>
      </c>
      <c r="D144" s="250" t="s">
        <v>127</v>
      </c>
      <c r="E144" s="251">
        <v>4.2</v>
      </c>
      <c r="F144" s="252"/>
      <c r="G144" s="253">
        <f>ROUND(E144*F144,2)</f>
        <v>0</v>
      </c>
      <c r="H144" s="232"/>
      <c r="I144" s="231">
        <f>ROUND(E144*H144,2)</f>
        <v>0</v>
      </c>
      <c r="J144" s="232"/>
      <c r="K144" s="231">
        <f>ROUND(E144*J144,2)</f>
        <v>0</v>
      </c>
      <c r="L144" s="231">
        <v>21</v>
      </c>
      <c r="M144" s="231">
        <f>G144*(1+L144/100)</f>
        <v>0</v>
      </c>
      <c r="N144" s="231">
        <v>5.0000000000000001E-4</v>
      </c>
      <c r="O144" s="231">
        <f>ROUND(E144*N144,2)</f>
        <v>0</v>
      </c>
      <c r="P144" s="231">
        <v>0</v>
      </c>
      <c r="Q144" s="231">
        <f>ROUND(E144*P144,2)</f>
        <v>0</v>
      </c>
      <c r="R144" s="231" t="s">
        <v>117</v>
      </c>
      <c r="S144" s="231" t="s">
        <v>111</v>
      </c>
      <c r="T144" s="231" t="s">
        <v>118</v>
      </c>
      <c r="U144" s="231">
        <v>0</v>
      </c>
      <c r="V144" s="231">
        <f>ROUND(E144*U144,2)</f>
        <v>0</v>
      </c>
      <c r="W144" s="231"/>
      <c r="X144" s="231" t="s">
        <v>119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120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48">
        <v>51</v>
      </c>
      <c r="B145" s="249" t="s">
        <v>293</v>
      </c>
      <c r="C145" s="259" t="s">
        <v>294</v>
      </c>
      <c r="D145" s="250" t="s">
        <v>222</v>
      </c>
      <c r="E145" s="251">
        <v>1.255E-2</v>
      </c>
      <c r="F145" s="252"/>
      <c r="G145" s="253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21</v>
      </c>
      <c r="M145" s="231">
        <f>G145*(1+L145/100)</f>
        <v>0</v>
      </c>
      <c r="N145" s="231">
        <v>0</v>
      </c>
      <c r="O145" s="231">
        <f>ROUND(E145*N145,2)</f>
        <v>0</v>
      </c>
      <c r="P145" s="231">
        <v>0</v>
      </c>
      <c r="Q145" s="231">
        <f>ROUND(E145*P145,2)</f>
        <v>0</v>
      </c>
      <c r="R145" s="231"/>
      <c r="S145" s="231" t="s">
        <v>111</v>
      </c>
      <c r="T145" s="231" t="s">
        <v>295</v>
      </c>
      <c r="U145" s="231">
        <v>1.1020000000000001</v>
      </c>
      <c r="V145" s="231">
        <f>ROUND(E145*U145,2)</f>
        <v>0.01</v>
      </c>
      <c r="W145" s="231"/>
      <c r="X145" s="231" t="s">
        <v>223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224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x14ac:dyDescent="0.2">
      <c r="A146" s="236" t="s">
        <v>106</v>
      </c>
      <c r="B146" s="237" t="s">
        <v>72</v>
      </c>
      <c r="C146" s="258" t="s">
        <v>73</v>
      </c>
      <c r="D146" s="238"/>
      <c r="E146" s="239"/>
      <c r="F146" s="240"/>
      <c r="G146" s="241">
        <f>SUMIF(AG147:AG159,"&lt;&gt;NOR",G147:G159)</f>
        <v>0</v>
      </c>
      <c r="H146" s="235"/>
      <c r="I146" s="235">
        <f>SUM(I147:I159)</f>
        <v>0</v>
      </c>
      <c r="J146" s="235"/>
      <c r="K146" s="235">
        <f>SUM(K147:K159)</f>
        <v>0</v>
      </c>
      <c r="L146" s="235"/>
      <c r="M146" s="235">
        <f>SUM(M147:M159)</f>
        <v>0</v>
      </c>
      <c r="N146" s="235"/>
      <c r="O146" s="235">
        <f>SUM(O147:O159)</f>
        <v>0.05</v>
      </c>
      <c r="P146" s="235"/>
      <c r="Q146" s="235">
        <f>SUM(Q147:Q159)</f>
        <v>0</v>
      </c>
      <c r="R146" s="235"/>
      <c r="S146" s="235"/>
      <c r="T146" s="235"/>
      <c r="U146" s="235"/>
      <c r="V146" s="235">
        <f>SUM(V147:V159)</f>
        <v>68.930000000000007</v>
      </c>
      <c r="W146" s="235"/>
      <c r="X146" s="235"/>
      <c r="AG146" t="s">
        <v>107</v>
      </c>
    </row>
    <row r="147" spans="1:60" outlineLevel="1" x14ac:dyDescent="0.2">
      <c r="A147" s="242">
        <v>52</v>
      </c>
      <c r="B147" s="243" t="s">
        <v>296</v>
      </c>
      <c r="C147" s="260" t="s">
        <v>297</v>
      </c>
      <c r="D147" s="244" t="s">
        <v>210</v>
      </c>
      <c r="E147" s="245">
        <v>13.44</v>
      </c>
      <c r="F147" s="246"/>
      <c r="G147" s="247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21</v>
      </c>
      <c r="M147" s="231">
        <f>G147*(1+L147/100)</f>
        <v>0</v>
      </c>
      <c r="N147" s="231">
        <v>1.0000000000000001E-5</v>
      </c>
      <c r="O147" s="231">
        <f>ROUND(E147*N147,2)</f>
        <v>0</v>
      </c>
      <c r="P147" s="231">
        <v>0</v>
      </c>
      <c r="Q147" s="231">
        <f>ROUND(E147*P147,2)</f>
        <v>0</v>
      </c>
      <c r="R147" s="231"/>
      <c r="S147" s="231" t="s">
        <v>111</v>
      </c>
      <c r="T147" s="231" t="s">
        <v>112</v>
      </c>
      <c r="U147" s="231">
        <v>0.04</v>
      </c>
      <c r="V147" s="231">
        <f>ROUND(E147*U147,2)</f>
        <v>0.54</v>
      </c>
      <c r="W147" s="231"/>
      <c r="X147" s="231" t="s">
        <v>113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114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61" t="s">
        <v>298</v>
      </c>
      <c r="D148" s="233"/>
      <c r="E148" s="234">
        <v>13.44</v>
      </c>
      <c r="F148" s="231"/>
      <c r="G148" s="231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1"/>
      <c r="U148" s="231"/>
      <c r="V148" s="231"/>
      <c r="W148" s="231"/>
      <c r="X148" s="23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124</v>
      </c>
      <c r="AH148" s="211">
        <v>5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ht="22.5" outlineLevel="1" x14ac:dyDescent="0.2">
      <c r="A149" s="242">
        <v>53</v>
      </c>
      <c r="B149" s="243" t="s">
        <v>299</v>
      </c>
      <c r="C149" s="260" t="s">
        <v>300</v>
      </c>
      <c r="D149" s="244" t="s">
        <v>210</v>
      </c>
      <c r="E149" s="245">
        <v>13.44</v>
      </c>
      <c r="F149" s="246"/>
      <c r="G149" s="247">
        <f>ROUND(E149*F149,2)</f>
        <v>0</v>
      </c>
      <c r="H149" s="232"/>
      <c r="I149" s="231">
        <f>ROUND(E149*H149,2)</f>
        <v>0</v>
      </c>
      <c r="J149" s="232"/>
      <c r="K149" s="231">
        <f>ROUND(E149*J149,2)</f>
        <v>0</v>
      </c>
      <c r="L149" s="231">
        <v>21</v>
      </c>
      <c r="M149" s="231">
        <f>G149*(1+L149/100)</f>
        <v>0</v>
      </c>
      <c r="N149" s="231">
        <v>2.0000000000000001E-4</v>
      </c>
      <c r="O149" s="231">
        <f>ROUND(E149*N149,2)</f>
        <v>0</v>
      </c>
      <c r="P149" s="231">
        <v>0</v>
      </c>
      <c r="Q149" s="231">
        <f>ROUND(E149*P149,2)</f>
        <v>0</v>
      </c>
      <c r="R149" s="231"/>
      <c r="S149" s="231" t="s">
        <v>111</v>
      </c>
      <c r="T149" s="231" t="s">
        <v>112</v>
      </c>
      <c r="U149" s="231">
        <v>0.09</v>
      </c>
      <c r="V149" s="231">
        <f>ROUND(E149*U149,2)</f>
        <v>1.21</v>
      </c>
      <c r="W149" s="231"/>
      <c r="X149" s="231" t="s">
        <v>113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114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62" t="s">
        <v>301</v>
      </c>
      <c r="D150" s="254"/>
      <c r="E150" s="254"/>
      <c r="F150" s="254"/>
      <c r="G150" s="254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141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61" t="s">
        <v>149</v>
      </c>
      <c r="D151" s="233"/>
      <c r="E151" s="234"/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124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61" t="s">
        <v>302</v>
      </c>
      <c r="D152" s="233"/>
      <c r="E152" s="234">
        <v>5.76</v>
      </c>
      <c r="F152" s="231"/>
      <c r="G152" s="231"/>
      <c r="H152" s="231"/>
      <c r="I152" s="231"/>
      <c r="J152" s="231"/>
      <c r="K152" s="231"/>
      <c r="L152" s="231"/>
      <c r="M152" s="231"/>
      <c r="N152" s="231"/>
      <c r="O152" s="231"/>
      <c r="P152" s="231"/>
      <c r="Q152" s="231"/>
      <c r="R152" s="231"/>
      <c r="S152" s="231"/>
      <c r="T152" s="231"/>
      <c r="U152" s="231"/>
      <c r="V152" s="231"/>
      <c r="W152" s="231"/>
      <c r="X152" s="23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124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61" t="s">
        <v>151</v>
      </c>
      <c r="D153" s="233"/>
      <c r="E153" s="234"/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1"/>
      <c r="U153" s="231"/>
      <c r="V153" s="231"/>
      <c r="W153" s="231"/>
      <c r="X153" s="23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124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2.5" outlineLevel="1" x14ac:dyDescent="0.2">
      <c r="A154" s="228"/>
      <c r="B154" s="229"/>
      <c r="C154" s="261" t="s">
        <v>303</v>
      </c>
      <c r="D154" s="233"/>
      <c r="E154" s="234">
        <v>7.68</v>
      </c>
      <c r="F154" s="231"/>
      <c r="G154" s="231"/>
      <c r="H154" s="231"/>
      <c r="I154" s="231"/>
      <c r="J154" s="231"/>
      <c r="K154" s="231"/>
      <c r="L154" s="231"/>
      <c r="M154" s="231"/>
      <c r="N154" s="231"/>
      <c r="O154" s="231"/>
      <c r="P154" s="231"/>
      <c r="Q154" s="231"/>
      <c r="R154" s="231"/>
      <c r="S154" s="231"/>
      <c r="T154" s="231"/>
      <c r="U154" s="231"/>
      <c r="V154" s="231"/>
      <c r="W154" s="231"/>
      <c r="X154" s="23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124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42">
        <v>54</v>
      </c>
      <c r="B155" s="243" t="s">
        <v>304</v>
      </c>
      <c r="C155" s="260" t="s">
        <v>305</v>
      </c>
      <c r="D155" s="244" t="s">
        <v>210</v>
      </c>
      <c r="E155" s="245">
        <v>155.52000000000001</v>
      </c>
      <c r="F155" s="246"/>
      <c r="G155" s="247">
        <f>ROUND(E155*F155,2)</f>
        <v>0</v>
      </c>
      <c r="H155" s="232"/>
      <c r="I155" s="231">
        <f>ROUND(E155*H155,2)</f>
        <v>0</v>
      </c>
      <c r="J155" s="232"/>
      <c r="K155" s="231">
        <f>ROUND(E155*J155,2)</f>
        <v>0</v>
      </c>
      <c r="L155" s="231">
        <v>21</v>
      </c>
      <c r="M155" s="231">
        <f>G155*(1+L155/100)</f>
        <v>0</v>
      </c>
      <c r="N155" s="231">
        <v>2.9999999999999997E-4</v>
      </c>
      <c r="O155" s="231">
        <f>ROUND(E155*N155,2)</f>
        <v>0.05</v>
      </c>
      <c r="P155" s="231">
        <v>0</v>
      </c>
      <c r="Q155" s="231">
        <f>ROUND(E155*P155,2)</f>
        <v>0</v>
      </c>
      <c r="R155" s="231"/>
      <c r="S155" s="231" t="s">
        <v>111</v>
      </c>
      <c r="T155" s="231" t="s">
        <v>295</v>
      </c>
      <c r="U155" s="231">
        <v>0.432</v>
      </c>
      <c r="V155" s="231">
        <f>ROUND(E155*U155,2)</f>
        <v>67.180000000000007</v>
      </c>
      <c r="W155" s="231"/>
      <c r="X155" s="231" t="s">
        <v>113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114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/>
      <c r="B156" s="229"/>
      <c r="C156" s="262" t="s">
        <v>306</v>
      </c>
      <c r="D156" s="254"/>
      <c r="E156" s="254"/>
      <c r="F156" s="254"/>
      <c r="G156" s="254"/>
      <c r="H156" s="231"/>
      <c r="I156" s="231"/>
      <c r="J156" s="231"/>
      <c r="K156" s="231"/>
      <c r="L156" s="231"/>
      <c r="M156" s="231"/>
      <c r="N156" s="231"/>
      <c r="O156" s="231"/>
      <c r="P156" s="231"/>
      <c r="Q156" s="231"/>
      <c r="R156" s="231"/>
      <c r="S156" s="231"/>
      <c r="T156" s="231"/>
      <c r="U156" s="231"/>
      <c r="V156" s="231"/>
      <c r="W156" s="231"/>
      <c r="X156" s="23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141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61" t="s">
        <v>151</v>
      </c>
      <c r="D157" s="233"/>
      <c r="E157" s="234"/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  <c r="P157" s="231"/>
      <c r="Q157" s="231"/>
      <c r="R157" s="231"/>
      <c r="S157" s="231"/>
      <c r="T157" s="231"/>
      <c r="U157" s="231"/>
      <c r="V157" s="231"/>
      <c r="W157" s="231"/>
      <c r="X157" s="23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124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ht="22.5" outlineLevel="1" x14ac:dyDescent="0.2">
      <c r="A158" s="228"/>
      <c r="B158" s="229"/>
      <c r="C158" s="261" t="s">
        <v>307</v>
      </c>
      <c r="D158" s="233"/>
      <c r="E158" s="234">
        <v>76.319999999999993</v>
      </c>
      <c r="F158" s="231"/>
      <c r="G158" s="231"/>
      <c r="H158" s="231"/>
      <c r="I158" s="231"/>
      <c r="J158" s="231"/>
      <c r="K158" s="231"/>
      <c r="L158" s="231"/>
      <c r="M158" s="231"/>
      <c r="N158" s="231"/>
      <c r="O158" s="231"/>
      <c r="P158" s="231"/>
      <c r="Q158" s="231"/>
      <c r="R158" s="231"/>
      <c r="S158" s="231"/>
      <c r="T158" s="231"/>
      <c r="U158" s="231"/>
      <c r="V158" s="231"/>
      <c r="W158" s="231"/>
      <c r="X158" s="231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124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ht="22.5" outlineLevel="1" x14ac:dyDescent="0.2">
      <c r="A159" s="228"/>
      <c r="B159" s="229"/>
      <c r="C159" s="261" t="s">
        <v>308</v>
      </c>
      <c r="D159" s="233"/>
      <c r="E159" s="234">
        <v>79.2</v>
      </c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1"/>
      <c r="U159" s="231"/>
      <c r="V159" s="231"/>
      <c r="W159" s="231"/>
      <c r="X159" s="231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124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x14ac:dyDescent="0.2">
      <c r="A160" s="236" t="s">
        <v>106</v>
      </c>
      <c r="B160" s="237" t="s">
        <v>74</v>
      </c>
      <c r="C160" s="258" t="s">
        <v>75</v>
      </c>
      <c r="D160" s="238"/>
      <c r="E160" s="239"/>
      <c r="F160" s="240"/>
      <c r="G160" s="241">
        <f>SUMIF(AG161:AG164,"&lt;&gt;NOR",G161:G164)</f>
        <v>0</v>
      </c>
      <c r="H160" s="235"/>
      <c r="I160" s="235">
        <f>SUM(I161:I164)</f>
        <v>0</v>
      </c>
      <c r="J160" s="235"/>
      <c r="K160" s="235">
        <f>SUM(K161:K164)</f>
        <v>0</v>
      </c>
      <c r="L160" s="235"/>
      <c r="M160" s="235">
        <f>SUM(M161:M164)</f>
        <v>0</v>
      </c>
      <c r="N160" s="235"/>
      <c r="O160" s="235">
        <f>SUM(O161:O164)</f>
        <v>0.01</v>
      </c>
      <c r="P160" s="235"/>
      <c r="Q160" s="235">
        <f>SUM(Q161:Q164)</f>
        <v>0</v>
      </c>
      <c r="R160" s="235"/>
      <c r="S160" s="235"/>
      <c r="T160" s="235"/>
      <c r="U160" s="235"/>
      <c r="V160" s="235">
        <f>SUM(V161:V164)</f>
        <v>3.77</v>
      </c>
      <c r="W160" s="235"/>
      <c r="X160" s="235"/>
      <c r="AG160" t="s">
        <v>107</v>
      </c>
    </row>
    <row r="161" spans="1:60" outlineLevel="1" x14ac:dyDescent="0.2">
      <c r="A161" s="242">
        <v>55</v>
      </c>
      <c r="B161" s="243" t="s">
        <v>309</v>
      </c>
      <c r="C161" s="260" t="s">
        <v>310</v>
      </c>
      <c r="D161" s="244" t="s">
        <v>210</v>
      </c>
      <c r="E161" s="245">
        <v>28.6</v>
      </c>
      <c r="F161" s="246"/>
      <c r="G161" s="247">
        <f>ROUND(E161*F161,2)</f>
        <v>0</v>
      </c>
      <c r="H161" s="232"/>
      <c r="I161" s="231">
        <f>ROUND(E161*H161,2)</f>
        <v>0</v>
      </c>
      <c r="J161" s="232"/>
      <c r="K161" s="231">
        <f>ROUND(E161*J161,2)</f>
        <v>0</v>
      </c>
      <c r="L161" s="231">
        <v>21</v>
      </c>
      <c r="M161" s="231">
        <f>G161*(1+L161/100)</f>
        <v>0</v>
      </c>
      <c r="N161" s="231">
        <v>1.7000000000000001E-4</v>
      </c>
      <c r="O161" s="231">
        <f>ROUND(E161*N161,2)</f>
        <v>0</v>
      </c>
      <c r="P161" s="231">
        <v>0</v>
      </c>
      <c r="Q161" s="231">
        <f>ROUND(E161*P161,2)</f>
        <v>0</v>
      </c>
      <c r="R161" s="231"/>
      <c r="S161" s="231" t="s">
        <v>111</v>
      </c>
      <c r="T161" s="231" t="s">
        <v>112</v>
      </c>
      <c r="U161" s="231">
        <v>0.03</v>
      </c>
      <c r="V161" s="231">
        <f>ROUND(E161*U161,2)</f>
        <v>0.86</v>
      </c>
      <c r="W161" s="231"/>
      <c r="X161" s="231" t="s">
        <v>113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114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61" t="s">
        <v>311</v>
      </c>
      <c r="D162" s="233"/>
      <c r="E162" s="234">
        <v>28.6</v>
      </c>
      <c r="F162" s="231"/>
      <c r="G162" s="231"/>
      <c r="H162" s="231"/>
      <c r="I162" s="231"/>
      <c r="J162" s="231"/>
      <c r="K162" s="231"/>
      <c r="L162" s="231"/>
      <c r="M162" s="231"/>
      <c r="N162" s="231"/>
      <c r="O162" s="231"/>
      <c r="P162" s="231"/>
      <c r="Q162" s="231"/>
      <c r="R162" s="231"/>
      <c r="S162" s="231"/>
      <c r="T162" s="231"/>
      <c r="U162" s="231"/>
      <c r="V162" s="231"/>
      <c r="W162" s="231"/>
      <c r="X162" s="231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124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42">
        <v>56</v>
      </c>
      <c r="B163" s="243" t="s">
        <v>312</v>
      </c>
      <c r="C163" s="260" t="s">
        <v>313</v>
      </c>
      <c r="D163" s="244" t="s">
        <v>210</v>
      </c>
      <c r="E163" s="245">
        <v>28.6</v>
      </c>
      <c r="F163" s="246"/>
      <c r="G163" s="247">
        <f>ROUND(E163*F163,2)</f>
        <v>0</v>
      </c>
      <c r="H163" s="232"/>
      <c r="I163" s="231">
        <f>ROUND(E163*H163,2)</f>
        <v>0</v>
      </c>
      <c r="J163" s="232"/>
      <c r="K163" s="231">
        <f>ROUND(E163*J163,2)</f>
        <v>0</v>
      </c>
      <c r="L163" s="231">
        <v>21</v>
      </c>
      <c r="M163" s="231">
        <f>G163*(1+L163/100)</f>
        <v>0</v>
      </c>
      <c r="N163" s="231">
        <v>2.9E-4</v>
      </c>
      <c r="O163" s="231">
        <f>ROUND(E163*N163,2)</f>
        <v>0.01</v>
      </c>
      <c r="P163" s="231">
        <v>0</v>
      </c>
      <c r="Q163" s="231">
        <f>ROUND(E163*P163,2)</f>
        <v>0</v>
      </c>
      <c r="R163" s="231"/>
      <c r="S163" s="231" t="s">
        <v>111</v>
      </c>
      <c r="T163" s="231" t="s">
        <v>112</v>
      </c>
      <c r="U163" s="231">
        <v>0.10191</v>
      </c>
      <c r="V163" s="231">
        <f>ROUND(E163*U163,2)</f>
        <v>2.91</v>
      </c>
      <c r="W163" s="231"/>
      <c r="X163" s="231" t="s">
        <v>113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114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61" t="s">
        <v>314</v>
      </c>
      <c r="D164" s="233"/>
      <c r="E164" s="234">
        <v>28.6</v>
      </c>
      <c r="F164" s="231"/>
      <c r="G164" s="231"/>
      <c r="H164" s="231"/>
      <c r="I164" s="231"/>
      <c r="J164" s="231"/>
      <c r="K164" s="231"/>
      <c r="L164" s="231"/>
      <c r="M164" s="231"/>
      <c r="N164" s="231"/>
      <c r="O164" s="231"/>
      <c r="P164" s="231"/>
      <c r="Q164" s="231"/>
      <c r="R164" s="231"/>
      <c r="S164" s="231"/>
      <c r="T164" s="231"/>
      <c r="U164" s="231"/>
      <c r="V164" s="231"/>
      <c r="W164" s="231"/>
      <c r="X164" s="23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124</v>
      </c>
      <c r="AH164" s="211">
        <v>5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x14ac:dyDescent="0.2">
      <c r="A165" s="236" t="s">
        <v>106</v>
      </c>
      <c r="B165" s="237" t="s">
        <v>76</v>
      </c>
      <c r="C165" s="258" t="s">
        <v>77</v>
      </c>
      <c r="D165" s="238"/>
      <c r="E165" s="239"/>
      <c r="F165" s="240"/>
      <c r="G165" s="241">
        <f>SUMIF(AG166:AG170,"&lt;&gt;NOR",G166:G170)</f>
        <v>0</v>
      </c>
      <c r="H165" s="235"/>
      <c r="I165" s="235">
        <f>SUM(I166:I170)</f>
        <v>0</v>
      </c>
      <c r="J165" s="235"/>
      <c r="K165" s="235">
        <f>SUM(K166:K170)</f>
        <v>0</v>
      </c>
      <c r="L165" s="235"/>
      <c r="M165" s="235">
        <f>SUM(M166:M170)</f>
        <v>0</v>
      </c>
      <c r="N165" s="235"/>
      <c r="O165" s="235">
        <f>SUM(O166:O170)</f>
        <v>0</v>
      </c>
      <c r="P165" s="235"/>
      <c r="Q165" s="235">
        <f>SUM(Q166:Q170)</f>
        <v>0</v>
      </c>
      <c r="R165" s="235"/>
      <c r="S165" s="235"/>
      <c r="T165" s="235"/>
      <c r="U165" s="235"/>
      <c r="V165" s="235">
        <f>SUM(V166:V170)</f>
        <v>6.45</v>
      </c>
      <c r="W165" s="235"/>
      <c r="X165" s="235"/>
      <c r="AG165" t="s">
        <v>107</v>
      </c>
    </row>
    <row r="166" spans="1:60" outlineLevel="1" x14ac:dyDescent="0.2">
      <c r="A166" s="248">
        <v>57</v>
      </c>
      <c r="B166" s="249" t="s">
        <v>315</v>
      </c>
      <c r="C166" s="259" t="s">
        <v>316</v>
      </c>
      <c r="D166" s="250" t="s">
        <v>222</v>
      </c>
      <c r="E166" s="251">
        <v>2.05667</v>
      </c>
      <c r="F166" s="252"/>
      <c r="G166" s="253">
        <f>ROUND(E166*F166,2)</f>
        <v>0</v>
      </c>
      <c r="H166" s="232"/>
      <c r="I166" s="231">
        <f>ROUND(E166*H166,2)</f>
        <v>0</v>
      </c>
      <c r="J166" s="232"/>
      <c r="K166" s="231">
        <f>ROUND(E166*J166,2)</f>
        <v>0</v>
      </c>
      <c r="L166" s="231">
        <v>21</v>
      </c>
      <c r="M166" s="231">
        <f>G166*(1+L166/100)</f>
        <v>0</v>
      </c>
      <c r="N166" s="231">
        <v>0</v>
      </c>
      <c r="O166" s="231">
        <f>ROUND(E166*N166,2)</f>
        <v>0</v>
      </c>
      <c r="P166" s="231">
        <v>0</v>
      </c>
      <c r="Q166" s="231">
        <f>ROUND(E166*P166,2)</f>
        <v>0</v>
      </c>
      <c r="R166" s="231"/>
      <c r="S166" s="231" t="s">
        <v>111</v>
      </c>
      <c r="T166" s="231" t="s">
        <v>112</v>
      </c>
      <c r="U166" s="231">
        <v>0.93300000000000005</v>
      </c>
      <c r="V166" s="231">
        <f>ROUND(E166*U166,2)</f>
        <v>1.92</v>
      </c>
      <c r="W166" s="231"/>
      <c r="X166" s="231" t="s">
        <v>317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318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48">
        <v>58</v>
      </c>
      <c r="B167" s="249" t="s">
        <v>319</v>
      </c>
      <c r="C167" s="259" t="s">
        <v>320</v>
      </c>
      <c r="D167" s="250" t="s">
        <v>222</v>
      </c>
      <c r="E167" s="251">
        <v>2.05667</v>
      </c>
      <c r="F167" s="252"/>
      <c r="G167" s="253">
        <f>ROUND(E167*F167,2)</f>
        <v>0</v>
      </c>
      <c r="H167" s="232"/>
      <c r="I167" s="231">
        <f>ROUND(E167*H167,2)</f>
        <v>0</v>
      </c>
      <c r="J167" s="232"/>
      <c r="K167" s="231">
        <f>ROUND(E167*J167,2)</f>
        <v>0</v>
      </c>
      <c r="L167" s="231">
        <v>21</v>
      </c>
      <c r="M167" s="231">
        <f>G167*(1+L167/100)</f>
        <v>0</v>
      </c>
      <c r="N167" s="231">
        <v>0</v>
      </c>
      <c r="O167" s="231">
        <f>ROUND(E167*N167,2)</f>
        <v>0</v>
      </c>
      <c r="P167" s="231">
        <v>0</v>
      </c>
      <c r="Q167" s="231">
        <f>ROUND(E167*P167,2)</f>
        <v>0</v>
      </c>
      <c r="R167" s="231"/>
      <c r="S167" s="231" t="s">
        <v>111</v>
      </c>
      <c r="T167" s="231" t="s">
        <v>112</v>
      </c>
      <c r="U167" s="231">
        <v>2.0089999999999999</v>
      </c>
      <c r="V167" s="231">
        <f>ROUND(E167*U167,2)</f>
        <v>4.13</v>
      </c>
      <c r="W167" s="231"/>
      <c r="X167" s="231" t="s">
        <v>317</v>
      </c>
      <c r="Y167" s="211"/>
      <c r="Z167" s="211"/>
      <c r="AA167" s="211"/>
      <c r="AB167" s="211"/>
      <c r="AC167" s="211"/>
      <c r="AD167" s="211"/>
      <c r="AE167" s="211"/>
      <c r="AF167" s="211"/>
      <c r="AG167" s="211" t="s">
        <v>318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48">
        <v>59</v>
      </c>
      <c r="B168" s="249" t="s">
        <v>321</v>
      </c>
      <c r="C168" s="259" t="s">
        <v>322</v>
      </c>
      <c r="D168" s="250" t="s">
        <v>222</v>
      </c>
      <c r="E168" s="251">
        <v>2.05667</v>
      </c>
      <c r="F168" s="252"/>
      <c r="G168" s="253">
        <f>ROUND(E168*F168,2)</f>
        <v>0</v>
      </c>
      <c r="H168" s="232"/>
      <c r="I168" s="231">
        <f>ROUND(E168*H168,2)</f>
        <v>0</v>
      </c>
      <c r="J168" s="232"/>
      <c r="K168" s="231">
        <f>ROUND(E168*J168,2)</f>
        <v>0</v>
      </c>
      <c r="L168" s="231">
        <v>21</v>
      </c>
      <c r="M168" s="231">
        <f>G168*(1+L168/100)</f>
        <v>0</v>
      </c>
      <c r="N168" s="231">
        <v>0</v>
      </c>
      <c r="O168" s="231">
        <f>ROUND(E168*N168,2)</f>
        <v>0</v>
      </c>
      <c r="P168" s="231">
        <v>0</v>
      </c>
      <c r="Q168" s="231">
        <f>ROUND(E168*P168,2)</f>
        <v>0</v>
      </c>
      <c r="R168" s="231"/>
      <c r="S168" s="231" t="s">
        <v>111</v>
      </c>
      <c r="T168" s="231" t="s">
        <v>112</v>
      </c>
      <c r="U168" s="231">
        <v>0.155</v>
      </c>
      <c r="V168" s="231">
        <f>ROUND(E168*U168,2)</f>
        <v>0.32</v>
      </c>
      <c r="W168" s="231"/>
      <c r="X168" s="231" t="s">
        <v>317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318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48">
        <v>60</v>
      </c>
      <c r="B169" s="249" t="s">
        <v>323</v>
      </c>
      <c r="C169" s="259" t="s">
        <v>324</v>
      </c>
      <c r="D169" s="250" t="s">
        <v>222</v>
      </c>
      <c r="E169" s="251">
        <v>10.28335</v>
      </c>
      <c r="F169" s="252"/>
      <c r="G169" s="253">
        <f>ROUND(E169*F169,2)</f>
        <v>0</v>
      </c>
      <c r="H169" s="232"/>
      <c r="I169" s="231">
        <f>ROUND(E169*H169,2)</f>
        <v>0</v>
      </c>
      <c r="J169" s="232"/>
      <c r="K169" s="231">
        <f>ROUND(E169*J169,2)</f>
        <v>0</v>
      </c>
      <c r="L169" s="231">
        <v>21</v>
      </c>
      <c r="M169" s="231">
        <f>G169*(1+L169/100)</f>
        <v>0</v>
      </c>
      <c r="N169" s="231">
        <v>0</v>
      </c>
      <c r="O169" s="231">
        <f>ROUND(E169*N169,2)</f>
        <v>0</v>
      </c>
      <c r="P169" s="231">
        <v>0</v>
      </c>
      <c r="Q169" s="231">
        <f>ROUND(E169*P169,2)</f>
        <v>0</v>
      </c>
      <c r="R169" s="231"/>
      <c r="S169" s="231" t="s">
        <v>111</v>
      </c>
      <c r="T169" s="231" t="s">
        <v>112</v>
      </c>
      <c r="U169" s="231">
        <v>8.0000000000000002E-3</v>
      </c>
      <c r="V169" s="231">
        <f>ROUND(E169*U169,2)</f>
        <v>0.08</v>
      </c>
      <c r="W169" s="231"/>
      <c r="X169" s="231" t="s">
        <v>317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318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42">
        <v>61</v>
      </c>
      <c r="B170" s="243" t="s">
        <v>325</v>
      </c>
      <c r="C170" s="260" t="s">
        <v>326</v>
      </c>
      <c r="D170" s="244" t="s">
        <v>222</v>
      </c>
      <c r="E170" s="245">
        <v>2.05667</v>
      </c>
      <c r="F170" s="246"/>
      <c r="G170" s="247">
        <f>ROUND(E170*F170,2)</f>
        <v>0</v>
      </c>
      <c r="H170" s="232"/>
      <c r="I170" s="231">
        <f>ROUND(E170*H170,2)</f>
        <v>0</v>
      </c>
      <c r="J170" s="232"/>
      <c r="K170" s="231">
        <f>ROUND(E170*J170,2)</f>
        <v>0</v>
      </c>
      <c r="L170" s="231">
        <v>21</v>
      </c>
      <c r="M170" s="231">
        <f>G170*(1+L170/100)</f>
        <v>0</v>
      </c>
      <c r="N170" s="231">
        <v>0</v>
      </c>
      <c r="O170" s="231">
        <f>ROUND(E170*N170,2)</f>
        <v>0</v>
      </c>
      <c r="P170" s="231">
        <v>0</v>
      </c>
      <c r="Q170" s="231">
        <f>ROUND(E170*P170,2)</f>
        <v>0</v>
      </c>
      <c r="R170" s="231"/>
      <c r="S170" s="231" t="s">
        <v>327</v>
      </c>
      <c r="T170" s="231" t="s">
        <v>112</v>
      </c>
      <c r="U170" s="231">
        <v>0</v>
      </c>
      <c r="V170" s="231">
        <f>ROUND(E170*U170,2)</f>
        <v>0</v>
      </c>
      <c r="W170" s="231"/>
      <c r="X170" s="231" t="s">
        <v>317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318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x14ac:dyDescent="0.2">
      <c r="A171" s="3"/>
      <c r="B171" s="4"/>
      <c r="C171" s="265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AE171">
        <v>15</v>
      </c>
      <c r="AF171">
        <v>21</v>
      </c>
      <c r="AG171" t="s">
        <v>93</v>
      </c>
    </row>
    <row r="172" spans="1:60" x14ac:dyDescent="0.2">
      <c r="A172" s="214"/>
      <c r="B172" s="215" t="s">
        <v>31</v>
      </c>
      <c r="C172" s="266"/>
      <c r="D172" s="216"/>
      <c r="E172" s="217"/>
      <c r="F172" s="217"/>
      <c r="G172" s="257">
        <f>G8+G11+G16+G71+G90+G92+G129+G137+G146+G160+G165</f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E172">
        <f>SUMIF(L7:L170,AE171,G7:G170)</f>
        <v>0</v>
      </c>
      <c r="AF172">
        <f>SUMIF(L7:L170,AF171,G7:G170)</f>
        <v>0</v>
      </c>
      <c r="AG172" t="s">
        <v>328</v>
      </c>
    </row>
    <row r="173" spans="1:60" x14ac:dyDescent="0.2">
      <c r="A173" s="3"/>
      <c r="B173" s="4"/>
      <c r="C173" s="265"/>
      <c r="D173" s="6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">
      <c r="A174" s="3"/>
      <c r="B174" s="4"/>
      <c r="C174" s="265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218" t="s">
        <v>329</v>
      </c>
      <c r="B175" s="218"/>
      <c r="C175" s="267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">
      <c r="A176" s="219"/>
      <c r="B176" s="220"/>
      <c r="C176" s="268"/>
      <c r="D176" s="220"/>
      <c r="E176" s="220"/>
      <c r="F176" s="220"/>
      <c r="G176" s="221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AG176" t="s">
        <v>330</v>
      </c>
    </row>
    <row r="177" spans="1:33" x14ac:dyDescent="0.2">
      <c r="A177" s="222"/>
      <c r="B177" s="223"/>
      <c r="C177" s="269"/>
      <c r="D177" s="223"/>
      <c r="E177" s="223"/>
      <c r="F177" s="223"/>
      <c r="G177" s="224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222"/>
      <c r="B178" s="223"/>
      <c r="C178" s="269"/>
      <c r="D178" s="223"/>
      <c r="E178" s="223"/>
      <c r="F178" s="223"/>
      <c r="G178" s="224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22"/>
      <c r="B179" s="223"/>
      <c r="C179" s="269"/>
      <c r="D179" s="223"/>
      <c r="E179" s="223"/>
      <c r="F179" s="223"/>
      <c r="G179" s="224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225"/>
      <c r="B180" s="226"/>
      <c r="C180" s="270"/>
      <c r="D180" s="226"/>
      <c r="E180" s="226"/>
      <c r="F180" s="226"/>
      <c r="G180" s="227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3"/>
      <c r="B181" s="4"/>
      <c r="C181" s="265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 x14ac:dyDescent="0.2">
      <c r="C182" s="271"/>
      <c r="D182" s="10"/>
      <c r="AG182" t="s">
        <v>332</v>
      </c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85GiMh3I9u1zeYxxhJ6Bn+vWTBH+f3penEr21nV/CRcmbt+lYi+wUF3GIP7o4N9lEY84SM+XmPD5DSN4u5xng==" saltValue="1HBHrk1N6hM8N8Le96vYRw==" spinCount="100000" sheet="1" objects="1" scenarios="1"/>
  <mergeCells count="24">
    <mergeCell ref="C150:G150"/>
    <mergeCell ref="C156:G156"/>
    <mergeCell ref="C104:G104"/>
    <mergeCell ref="C113:G113"/>
    <mergeCell ref="C115:G115"/>
    <mergeCell ref="C119:G119"/>
    <mergeCell ref="C131:G131"/>
    <mergeCell ref="C142:G142"/>
    <mergeCell ref="C27:G27"/>
    <mergeCell ref="C29:G29"/>
    <mergeCell ref="C45:G45"/>
    <mergeCell ref="C46:G46"/>
    <mergeCell ref="C47:G47"/>
    <mergeCell ref="C48:G48"/>
    <mergeCell ref="A1:G1"/>
    <mergeCell ref="C2:G2"/>
    <mergeCell ref="C3:G3"/>
    <mergeCell ref="C4:G4"/>
    <mergeCell ref="A175:C175"/>
    <mergeCell ref="A176:G180"/>
    <mergeCell ref="C23:G23"/>
    <mergeCell ref="C24:G24"/>
    <mergeCell ref="C25:G25"/>
    <mergeCell ref="C26:G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81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82</v>
      </c>
    </row>
    <row r="3" spans="1:60" ht="24.95" customHeight="1" x14ac:dyDescent="0.2">
      <c r="A3" s="197" t="s">
        <v>9</v>
      </c>
      <c r="B3" s="49" t="s">
        <v>46</v>
      </c>
      <c r="C3" s="200" t="s">
        <v>47</v>
      </c>
      <c r="D3" s="198"/>
      <c r="E3" s="198"/>
      <c r="F3" s="198"/>
      <c r="G3" s="199"/>
      <c r="AC3" s="176" t="s">
        <v>82</v>
      </c>
      <c r="AG3" t="s">
        <v>83</v>
      </c>
    </row>
    <row r="4" spans="1:60" ht="24.95" customHeight="1" x14ac:dyDescent="0.2">
      <c r="A4" s="201" t="s">
        <v>10</v>
      </c>
      <c r="B4" s="202" t="s">
        <v>50</v>
      </c>
      <c r="C4" s="203" t="s">
        <v>51</v>
      </c>
      <c r="D4" s="204"/>
      <c r="E4" s="204"/>
      <c r="F4" s="204"/>
      <c r="G4" s="205"/>
      <c r="AG4" t="s">
        <v>84</v>
      </c>
    </row>
    <row r="5" spans="1:60" x14ac:dyDescent="0.2">
      <c r="D5" s="10"/>
    </row>
    <row r="6" spans="1:60" ht="38.25" x14ac:dyDescent="0.2">
      <c r="A6" s="207" t="s">
        <v>85</v>
      </c>
      <c r="B6" s="209" t="s">
        <v>86</v>
      </c>
      <c r="C6" s="209" t="s">
        <v>87</v>
      </c>
      <c r="D6" s="208" t="s">
        <v>88</v>
      </c>
      <c r="E6" s="207" t="s">
        <v>89</v>
      </c>
      <c r="F6" s="206" t="s">
        <v>90</v>
      </c>
      <c r="G6" s="207" t="s">
        <v>31</v>
      </c>
      <c r="H6" s="210" t="s">
        <v>32</v>
      </c>
      <c r="I6" s="210" t="s">
        <v>91</v>
      </c>
      <c r="J6" s="210" t="s">
        <v>33</v>
      </c>
      <c r="K6" s="210" t="s">
        <v>92</v>
      </c>
      <c r="L6" s="210" t="s">
        <v>93</v>
      </c>
      <c r="M6" s="210" t="s">
        <v>94</v>
      </c>
      <c r="N6" s="210" t="s">
        <v>95</v>
      </c>
      <c r="O6" s="210" t="s">
        <v>96</v>
      </c>
      <c r="P6" s="210" t="s">
        <v>97</v>
      </c>
      <c r="Q6" s="210" t="s">
        <v>98</v>
      </c>
      <c r="R6" s="210" t="s">
        <v>99</v>
      </c>
      <c r="S6" s="210" t="s">
        <v>100</v>
      </c>
      <c r="T6" s="210" t="s">
        <v>101</v>
      </c>
      <c r="U6" s="210" t="s">
        <v>102</v>
      </c>
      <c r="V6" s="210" t="s">
        <v>103</v>
      </c>
      <c r="W6" s="210" t="s">
        <v>104</v>
      </c>
      <c r="X6" s="210" t="s">
        <v>105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6" t="s">
        <v>106</v>
      </c>
      <c r="B8" s="237" t="s">
        <v>79</v>
      </c>
      <c r="C8" s="258" t="s">
        <v>29</v>
      </c>
      <c r="D8" s="238"/>
      <c r="E8" s="239"/>
      <c r="F8" s="240"/>
      <c r="G8" s="241">
        <f>SUMIF(AG9:AG12,"&lt;&gt;NOR",G9:G12)</f>
        <v>0</v>
      </c>
      <c r="H8" s="235"/>
      <c r="I8" s="235">
        <f>SUM(I9:I12)</f>
        <v>0</v>
      </c>
      <c r="J8" s="235"/>
      <c r="K8" s="235">
        <f>SUM(K9:K12)</f>
        <v>0</v>
      </c>
      <c r="L8" s="235"/>
      <c r="M8" s="235">
        <f>SUM(M9:M12)</f>
        <v>0</v>
      </c>
      <c r="N8" s="235"/>
      <c r="O8" s="235">
        <f>SUM(O9:O12)</f>
        <v>0</v>
      </c>
      <c r="P8" s="235"/>
      <c r="Q8" s="235">
        <f>SUM(Q9:Q12)</f>
        <v>0</v>
      </c>
      <c r="R8" s="235"/>
      <c r="S8" s="235"/>
      <c r="T8" s="235"/>
      <c r="U8" s="235"/>
      <c r="V8" s="235">
        <f>SUM(V9:V12)</f>
        <v>0</v>
      </c>
      <c r="W8" s="235"/>
      <c r="X8" s="235"/>
      <c r="AG8" t="s">
        <v>107</v>
      </c>
    </row>
    <row r="9" spans="1:60" outlineLevel="1" x14ac:dyDescent="0.2">
      <c r="A9" s="248">
        <v>1</v>
      </c>
      <c r="B9" s="249" t="s">
        <v>333</v>
      </c>
      <c r="C9" s="259" t="s">
        <v>334</v>
      </c>
      <c r="D9" s="250" t="s">
        <v>335</v>
      </c>
      <c r="E9" s="251">
        <v>1</v>
      </c>
      <c r="F9" s="252"/>
      <c r="G9" s="253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111</v>
      </c>
      <c r="T9" s="231" t="s">
        <v>112</v>
      </c>
      <c r="U9" s="231">
        <v>0</v>
      </c>
      <c r="V9" s="231">
        <f>ROUND(E9*U9,2)</f>
        <v>0</v>
      </c>
      <c r="W9" s="231"/>
      <c r="X9" s="231" t="s">
        <v>336</v>
      </c>
      <c r="Y9" s="211"/>
      <c r="Z9" s="211"/>
      <c r="AA9" s="211"/>
      <c r="AB9" s="211"/>
      <c r="AC9" s="211"/>
      <c r="AD9" s="211"/>
      <c r="AE9" s="211"/>
      <c r="AF9" s="211"/>
      <c r="AG9" s="211" t="s">
        <v>337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338</v>
      </c>
      <c r="C10" s="259" t="s">
        <v>339</v>
      </c>
      <c r="D10" s="250" t="s">
        <v>335</v>
      </c>
      <c r="E10" s="251">
        <v>1</v>
      </c>
      <c r="F10" s="252"/>
      <c r="G10" s="253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21</v>
      </c>
      <c r="M10" s="231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 t="s">
        <v>111</v>
      </c>
      <c r="T10" s="231" t="s">
        <v>112</v>
      </c>
      <c r="U10" s="231">
        <v>0</v>
      </c>
      <c r="V10" s="231">
        <f>ROUND(E10*U10,2)</f>
        <v>0</v>
      </c>
      <c r="W10" s="231"/>
      <c r="X10" s="231" t="s">
        <v>336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337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2">
        <v>3</v>
      </c>
      <c r="B11" s="243" t="s">
        <v>340</v>
      </c>
      <c r="C11" s="260" t="s">
        <v>341</v>
      </c>
      <c r="D11" s="244" t="s">
        <v>335</v>
      </c>
      <c r="E11" s="245">
        <v>1</v>
      </c>
      <c r="F11" s="246"/>
      <c r="G11" s="247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111</v>
      </c>
      <c r="T11" s="231" t="s">
        <v>112</v>
      </c>
      <c r="U11" s="231">
        <v>0</v>
      </c>
      <c r="V11" s="231">
        <f>ROUND(E11*U11,2)</f>
        <v>0</v>
      </c>
      <c r="W11" s="231"/>
      <c r="X11" s="231" t="s">
        <v>336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337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28"/>
      <c r="B12" s="229"/>
      <c r="C12" s="262" t="s">
        <v>342</v>
      </c>
      <c r="D12" s="254"/>
      <c r="E12" s="254"/>
      <c r="F12" s="254"/>
      <c r="G12" s="254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141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72" t="str">
        <f>C12</f>
        <v>Doklad o montáži, funkční zkoušce a kontrole provozuschopnosti požárně bezpečnostního zařízení (PBZ) podle vyhlášky č. 246/2001 Sb., o požární prevenci, ve znění vyhlášky č. 221/2014 Sb.“</v>
      </c>
      <c r="BB12" s="211"/>
      <c r="BC12" s="211"/>
      <c r="BD12" s="211"/>
      <c r="BE12" s="211"/>
      <c r="BF12" s="211"/>
      <c r="BG12" s="211"/>
      <c r="BH12" s="211"/>
    </row>
    <row r="13" spans="1:60" x14ac:dyDescent="0.2">
      <c r="A13" s="3"/>
      <c r="B13" s="4"/>
      <c r="C13" s="265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v>15</v>
      </c>
      <c r="AF13">
        <v>21</v>
      </c>
      <c r="AG13" t="s">
        <v>93</v>
      </c>
    </row>
    <row r="14" spans="1:60" x14ac:dyDescent="0.2">
      <c r="A14" s="214"/>
      <c r="B14" s="215" t="s">
        <v>31</v>
      </c>
      <c r="C14" s="266"/>
      <c r="D14" s="216"/>
      <c r="E14" s="217"/>
      <c r="F14" s="217"/>
      <c r="G14" s="257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f>SUMIF(L7:L12,AE13,G7:G12)</f>
        <v>0</v>
      </c>
      <c r="AF14">
        <f>SUMIF(L7:L12,AF13,G7:G12)</f>
        <v>0</v>
      </c>
      <c r="AG14" t="s">
        <v>328</v>
      </c>
    </row>
    <row r="15" spans="1:60" x14ac:dyDescent="0.2">
      <c r="A15" s="3"/>
      <c r="B15" s="4"/>
      <c r="C15" s="265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60" x14ac:dyDescent="0.2">
      <c r="A16" s="3"/>
      <c r="B16" s="4"/>
      <c r="C16" s="265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33" x14ac:dyDescent="0.2">
      <c r="A17" s="218" t="s">
        <v>329</v>
      </c>
      <c r="B17" s="218"/>
      <c r="C17" s="267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 x14ac:dyDescent="0.2">
      <c r="A18" s="219"/>
      <c r="B18" s="220"/>
      <c r="C18" s="268"/>
      <c r="D18" s="220"/>
      <c r="E18" s="220"/>
      <c r="F18" s="220"/>
      <c r="G18" s="2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G18" t="s">
        <v>330</v>
      </c>
    </row>
    <row r="19" spans="1:33" x14ac:dyDescent="0.2">
      <c r="A19" s="222"/>
      <c r="B19" s="223"/>
      <c r="C19" s="269"/>
      <c r="D19" s="223"/>
      <c r="E19" s="223"/>
      <c r="F19" s="223"/>
      <c r="G19" s="22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22"/>
      <c r="B20" s="223"/>
      <c r="C20" s="269"/>
      <c r="D20" s="223"/>
      <c r="E20" s="223"/>
      <c r="F20" s="223"/>
      <c r="G20" s="22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22"/>
      <c r="B21" s="223"/>
      <c r="C21" s="269"/>
      <c r="D21" s="223"/>
      <c r="E21" s="223"/>
      <c r="F21" s="223"/>
      <c r="G21" s="22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">
      <c r="A22" s="225"/>
      <c r="B22" s="226"/>
      <c r="C22" s="270"/>
      <c r="D22" s="226"/>
      <c r="E22" s="226"/>
      <c r="F22" s="226"/>
      <c r="G22" s="227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3"/>
      <c r="B23" s="4"/>
      <c r="C23" s="265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C24" s="271"/>
      <c r="D24" s="10"/>
      <c r="AG24" t="s">
        <v>332</v>
      </c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3xfNsvFY4oRFV4slhJ4tf1KptDh5L/Tg5U5tqqTV+y3OO3ixNb3V6Tw5r5g5w18ZdWAJKMLgQJne7hY77XTdw==" saltValue="IcFh5bPAVUcIx+cBP9o+Xg==" spinCount="100000" sheet="1" objects="1" scenarios="1"/>
  <mergeCells count="7">
    <mergeCell ref="A1:G1"/>
    <mergeCell ref="C2:G2"/>
    <mergeCell ref="C3:G3"/>
    <mergeCell ref="C4:G4"/>
    <mergeCell ref="A17:C17"/>
    <mergeCell ref="A18:G22"/>
    <mergeCell ref="C12:G1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001 003 Pol</vt:lpstr>
      <vt:lpstr>001 004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'001 003 Pol'!Názvy_tisku</vt:lpstr>
      <vt:lpstr>'001 004 Pol'!Názvy_tisku</vt:lpstr>
      <vt:lpstr>oadresa</vt:lpstr>
      <vt:lpstr>Stavba!Objednatel</vt:lpstr>
      <vt:lpstr>Stavba!Objekt</vt:lpstr>
      <vt:lpstr>'001 003 Pol'!Oblast_tisku</vt:lpstr>
      <vt:lpstr>'001 004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2021-08-30T08:47:08Z</dcterms:modified>
</cp:coreProperties>
</file>